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diaz\Documents\ADMINISTRACION SIGI\CONTROL DE DOCUMENTOS\DOCUMENTACION VIGENTE\SC01 Formulacion SIGI\formatos\"/>
    </mc:Choice>
  </mc:AlternateContent>
  <workbookProtection workbookAlgorithmName="SHA-512" workbookHashValue="lbGbC6qNiUKOd0EdLwFRbQq6Z5cpLDtg7Usw2r9uQLq33AbWWfQ9NtS4YmYRbI23H5N4kELQv1sAq5/Ro1gA+g==" workbookSaltValue="VzSUBDNevcTe/9TSh/YZWQ==" workbookSpinCount="100000" lockStructure="1"/>
  <bookViews>
    <workbookView xWindow="0" yWindow="0" windowWidth="28800" windowHeight="11715"/>
  </bookViews>
  <sheets>
    <sheet name="MAPA DE RIESGOS" sheetId="4" r:id="rId1"/>
    <sheet name="Hoja1" sheetId="10" state="hidden" r:id="rId2"/>
    <sheet name="Hoja3" sheetId="13" state="hidden" r:id="rId3"/>
    <sheet name="Preguntas" sheetId="11" state="hidden" r:id="rId4"/>
  </sheets>
  <definedNames>
    <definedName name="_xlnm._FilterDatabase" localSheetId="3" hidden="1">Preguntas!$B$5:$C$10</definedName>
    <definedName name="A">Hoja1!$E$27:$E$29</definedName>
    <definedName name="_xlnm.Print_Area" localSheetId="0">'MAPA DE RIESGOS'!$A$1:$AJ$32</definedName>
    <definedName name="B">Hoja1!$C$27</definedName>
    <definedName name="CALIFICACIÓNPROBABILIDAD">Hoja1!$E$2:$E$6</definedName>
    <definedName name="CATEGORIARIESGOS">Hoja1!$A$2:$A$9</definedName>
    <definedName name="CLASIFICACONTROL">Hoja1!$I$2:$I$3</definedName>
    <definedName name="CLASIFICARIESGO">Hoja1!$D$2:$D$8</definedName>
    <definedName name="Corrupción">Hoja1!$J$27:$J$29</definedName>
    <definedName name="DESCRIPTOR">Hoja1!$F$2:$F$6</definedName>
    <definedName name="DESCRIPTORIMPACTO">Hoja1!$G$2:$G$6</definedName>
    <definedName name="DESCRIPTORPROBABILIDAD">Hoja1!$F$2:$F$6</definedName>
    <definedName name="E">Hoja1!$F$27:$F$29</definedName>
    <definedName name="FACTORESEXTERNOS">Hoja1!$B$2:$B$8</definedName>
    <definedName name="FACTORESINTERNOS">Hoja1!$C$2:$C$13</definedName>
    <definedName name="FACTORESINTERNOS1">Hoja1!$C$2:$C$14</definedName>
    <definedName name="M">Hoja1!$D$27</definedName>
    <definedName name="No">Hoja1!$I$27</definedName>
    <definedName name="OPCIONESMANEJO">Hoja1!$M$2:$M$5</definedName>
    <definedName name="PONDERACIÓN">Hoja1!$L$2:$L$5</definedName>
    <definedName name="PROCESOS">Hoja3!$C:$C</definedName>
    <definedName name="PROCESOS1">Hoja3!$C$1:$C$43</definedName>
    <definedName name="RTA">Hoja1!$K$2:$K$3</definedName>
    <definedName name="Si">Hoja1!$H$27:$H$28</definedName>
    <definedName name="TIPOCONTROL">Hoja1!$J$2:$J$4</definedName>
    <definedName name="TIPOIMPACTO">Hoja1!$H$2:$H$6</definedName>
    <definedName name="_xlnm.Print_Titles" localSheetId="0">'MAPA DE RIESGOS'!$6:$14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O27" i="4" l="1"/>
  <c r="BQ29" i="4"/>
  <c r="BQ28" i="4"/>
  <c r="BQ27" i="4"/>
  <c r="BO21" i="4"/>
  <c r="BQ23" i="4" s="1"/>
  <c r="BQ21" i="4"/>
  <c r="BP31" i="4"/>
  <c r="BP30" i="4"/>
  <c r="BP29" i="4"/>
  <c r="BP28" i="4"/>
  <c r="BP27" i="4"/>
  <c r="BP23" i="4"/>
  <c r="BP22" i="4"/>
  <c r="BO15" i="4"/>
  <c r="BP19" i="4" s="1"/>
  <c r="X21" i="4"/>
  <c r="Y21" i="4"/>
  <c r="X23" i="4"/>
  <c r="Y23" i="4"/>
  <c r="X25" i="4"/>
  <c r="Y25" i="4"/>
  <c r="X27" i="4"/>
  <c r="X29" i="4"/>
  <c r="Y29" i="4"/>
  <c r="X31" i="4"/>
  <c r="Y31" i="4"/>
  <c r="X17" i="4"/>
  <c r="Y17" i="4" s="1"/>
  <c r="X19" i="4"/>
  <c r="Y19" i="4" s="1"/>
  <c r="X15" i="4"/>
  <c r="Y15" i="4"/>
  <c r="K15" i="4"/>
  <c r="K21" i="4"/>
  <c r="M15" i="4"/>
  <c r="M21" i="4"/>
  <c r="O27" i="4"/>
  <c r="M27" i="4"/>
  <c r="K27" i="4"/>
  <c r="O21" i="4"/>
  <c r="O15" i="4"/>
  <c r="Y27" i="4"/>
  <c r="Z27" i="4"/>
  <c r="Z21" i="4"/>
  <c r="AA27" i="4"/>
  <c r="AC27" i="4"/>
  <c r="AD27" i="4"/>
  <c r="AA21" i="4"/>
  <c r="AE21" i="4" s="1"/>
  <c r="AC21" i="4"/>
  <c r="AD21" i="4"/>
  <c r="AB27" i="4"/>
  <c r="AE27" i="4"/>
  <c r="BP24" i="4" l="1"/>
  <c r="BQ22" i="4"/>
  <c r="BP21" i="4"/>
  <c r="BP25" i="4"/>
  <c r="BP17" i="4"/>
  <c r="BP18" i="4"/>
  <c r="BQ15" i="4"/>
  <c r="BQ16" i="4"/>
  <c r="BQ17" i="4"/>
  <c r="Z15" i="4"/>
  <c r="AA15" i="4" s="1"/>
  <c r="BP16" i="4"/>
  <c r="BP15" i="4"/>
  <c r="AC15" i="4" l="1"/>
  <c r="AD15" i="4" s="1"/>
  <c r="AE15" i="4"/>
  <c r="AB15" i="4"/>
  <c r="AB21" i="4"/>
</calcChain>
</file>

<file path=xl/comments1.xml><?xml version="1.0" encoding="utf-8"?>
<comments xmlns="http://schemas.openxmlformats.org/spreadsheetml/2006/main">
  <authors>
    <author>Jennifer Mariet Otero Villa</author>
    <author>Nelly Quintana Jerez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 xml:space="preserve">
De click en la pestaña y elija el proceso que le corresponda</t>
        </r>
      </text>
    </comment>
    <comment ref="A7" authorId="0" shapeId="0">
      <text>
        <r>
          <rPr>
            <sz val="9"/>
            <color indexed="81"/>
            <rFont val="Tahoma"/>
            <family val="2"/>
          </rPr>
          <t xml:space="preserve">
El objetivo de cada uno de los procesos de la SIC se encuentra en : Intrasic/Sistema Integral De Gestión Institucional/Sistema Integral De Gestión/Manual Integral De Gestión Institucional - SIGI/Anexo C Caracterizaciones.</t>
        </r>
      </text>
    </comment>
    <comment ref="A10" authorId="0" shapeId="0">
      <text>
        <r>
          <rPr>
            <sz val="9"/>
            <color indexed="81"/>
            <rFont val="Tahoma"/>
            <family val="2"/>
          </rPr>
          <t>Es una actividad del HACER del proceso, en la que se debe ejercer un control para prevenir la materialización de riesgo.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El Riesgo es un evento indeseado que puede  impedir, degradar o retrasar la realización de la actividad critica y por tanto afectara el cumplimiento del objetivo de mi proceso.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Se contextualiza y puntualiza la situación no deseada de manera detallada: donde o cuando</t>
        </r>
      </text>
    </comment>
    <comment ref="D10" authorId="0" shapeId="0">
      <text>
        <r>
          <rPr>
            <sz val="9"/>
            <color indexed="81"/>
            <rFont val="Tahoma"/>
            <family val="2"/>
          </rPr>
          <t>Se refiere a las características generales o las formas en que se observa o manifiesta el riesgo identificado.  Es la  especificidad de lo que se quiere controlar.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Son los medios, las circunstancias y agentes generadores de riesgo. Pueden ser internas: personas, métodos, equipos, materiales e instalaciones, directamente involucradas en el proceso; o externas cuando provienen del entorno en el que se desarrolla el proceso</t>
        </r>
      </text>
    </comment>
    <comment ref="F10" authorId="1" shapeId="0">
      <text>
        <r>
          <rPr>
            <b/>
            <sz val="9"/>
            <color indexed="81"/>
            <rFont val="Tahoma"/>
            <family val="2"/>
          </rPr>
          <t xml:space="preserve">
Despliegue la pestaña y encuentre las opciones de riesgo que se ajusten al identificado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Es el efecto que tiene la ocurrencia del riesgo sobre la Entidad. Ejemplo: Sanciones, demandas, - afectación en la operación, pérdida de imagen y alto nivel de quejas por parte de la ciudadanía</t>
        </r>
      </text>
    </comment>
    <comment ref="I10" authorId="0" shapeId="0">
      <text>
        <r>
          <rPr>
            <sz val="9"/>
            <color indexed="81"/>
            <rFont val="Tahoma"/>
            <family val="2"/>
          </rPr>
          <t xml:space="preserve">
Despliegue la pestaña y encuentre las opciones de riesgo que se ajusten al identificado
</t>
        </r>
      </text>
    </comment>
    <comment ref="O10" authorId="0" shapeId="0">
      <text>
        <r>
          <rPr>
            <sz val="9"/>
            <color indexed="81"/>
            <rFont val="Tahoma"/>
            <family val="2"/>
          </rPr>
          <t>Dato que me arroja automáticamente con los datos de calificación de probabilidad e impacto</t>
        </r>
      </text>
    </comment>
    <comment ref="P10" authorId="0" shapeId="0">
      <text>
        <r>
          <rPr>
            <sz val="9"/>
            <color indexed="81"/>
            <rFont val="Tahoma"/>
            <family val="2"/>
          </rPr>
          <t>Diligenciar los controles para mitigar el riesgo</t>
        </r>
      </text>
    </comment>
    <comment ref="AE10" authorId="0" shapeId="0">
      <text>
        <r>
          <rPr>
            <sz val="9"/>
            <color indexed="81"/>
            <rFont val="Tahoma"/>
            <family val="2"/>
          </rPr>
          <t>Dato que me arroja automáticamente con los datos de calificación de probabilidad e impacto</t>
        </r>
      </text>
    </comment>
    <comment ref="AF10" authorId="0" shapeId="0">
      <text>
        <r>
          <rPr>
            <sz val="9"/>
            <color indexed="81"/>
            <rFont val="Tahoma"/>
            <family val="2"/>
          </rPr>
          <t xml:space="preserve">
Dato Automático</t>
        </r>
      </text>
    </comment>
    <comment ref="AG10" authorId="0" shapeId="0">
      <text>
        <r>
          <rPr>
            <sz val="9"/>
            <color indexed="81"/>
            <rFont val="Tahoma"/>
            <family val="2"/>
          </rPr>
          <t xml:space="preserve">
Describa las acciones que adelantará el área con respecto al control.</t>
        </r>
      </text>
    </comment>
    <comment ref="AH10" authorId="0" shapeId="0">
      <text>
        <r>
          <rPr>
            <sz val="9"/>
            <color indexed="81"/>
            <rFont val="Tahoma"/>
            <family val="2"/>
          </rPr>
          <t xml:space="preserve">
Los responsables deben ser los líderes del proceso </t>
        </r>
      </text>
    </comment>
    <comment ref="J12" authorId="1" shapeId="0">
      <text>
        <r>
          <rPr>
            <sz val="9"/>
            <color indexed="81"/>
            <rFont val="Tahoma"/>
            <family val="2"/>
          </rPr>
          <t xml:space="preserve">
Despliegue la pestaña y seleccione la calificación de acuerdo con el grado de probabilidad que estime tiene el riesgo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 xml:space="preserve">
Campo que se diligencia automaticamente luego de haber calificado la probabilidad</t>
        </r>
      </text>
    </comment>
    <comment ref="L12" authorId="1" shapeId="0">
      <text>
        <r>
          <rPr>
            <sz val="9"/>
            <color indexed="81"/>
            <rFont val="Tahoma"/>
            <family val="2"/>
          </rPr>
          <t xml:space="preserve">
Despliegue la pestaña y seleccione la calificación de acuerdo con magnitud  del impacto </t>
        </r>
      </text>
    </comment>
    <comment ref="M12" authorId="0" shapeId="0">
      <text>
        <r>
          <rPr>
            <sz val="9"/>
            <color indexed="81"/>
            <rFont val="Tahoma"/>
            <family val="2"/>
          </rPr>
          <t xml:space="preserve">
Campo que se diligencia automaticamente luego de haber calificado la probabilidad</t>
        </r>
      </text>
    </comment>
    <comment ref="N12" authorId="1" shapeId="0">
      <text>
        <r>
          <rPr>
            <b/>
            <sz val="9"/>
            <color indexed="81"/>
            <rFont val="Tahoma"/>
            <family val="2"/>
          </rPr>
          <t xml:space="preserve">
Elija en la pestaña eel tipo de impacto </t>
        </r>
      </text>
    </comment>
    <comment ref="AA12" authorId="1" shapeId="0">
      <text>
        <r>
          <rPr>
            <sz val="9"/>
            <color indexed="81"/>
            <rFont val="Tahoma"/>
            <family val="2"/>
          </rPr>
          <t xml:space="preserve">
Despliegue la pestaña y seleccione la calificación de acuerdo con el grado de probabilidad que estime tiene el riesgo</t>
        </r>
      </text>
    </comment>
    <comment ref="AB12" authorId="0" shapeId="0">
      <text>
        <r>
          <rPr>
            <sz val="9"/>
            <color indexed="81"/>
            <rFont val="Tahoma"/>
            <family val="2"/>
          </rPr>
          <t xml:space="preserve">
Campo que se diligencia automaticamente luego de haber calificado la probabilidad</t>
        </r>
      </text>
    </comment>
    <comment ref="AC12" authorId="1" shapeId="0">
      <text>
        <r>
          <rPr>
            <sz val="9"/>
            <color indexed="81"/>
            <rFont val="Tahoma"/>
            <family val="2"/>
          </rPr>
          <t xml:space="preserve">
Despliegue la pestaña y seleccione la calificación de acuerdo con magnitud  del impacto </t>
        </r>
      </text>
    </comment>
    <comment ref="AD12" authorId="0" shapeId="0">
      <text>
        <r>
          <rPr>
            <sz val="9"/>
            <color indexed="81"/>
            <rFont val="Tahoma"/>
            <family val="2"/>
          </rPr>
          <t xml:space="preserve">
Campo que se diligencia automaticamente luego de haber calificado la probabilidad</t>
        </r>
      </text>
    </comment>
  </commentList>
</comments>
</file>

<file path=xl/sharedStrings.xml><?xml version="1.0" encoding="utf-8"?>
<sst xmlns="http://schemas.openxmlformats.org/spreadsheetml/2006/main" count="279" uniqueCount="188">
  <si>
    <t>PROBABILIDAD</t>
  </si>
  <si>
    <t>IMPACTO</t>
  </si>
  <si>
    <t xml:space="preserve">INSIGNIFICANTE (1) </t>
  </si>
  <si>
    <t xml:space="preserve">MENOR (2) </t>
  </si>
  <si>
    <t>MODERADO (3)</t>
  </si>
  <si>
    <t>MAYOR (4)</t>
  </si>
  <si>
    <t>CATASTRÒFICO (5)</t>
  </si>
  <si>
    <t xml:space="preserve"> (RARO )   1</t>
  </si>
  <si>
    <t>B</t>
  </si>
  <si>
    <t>M</t>
  </si>
  <si>
    <t>A</t>
  </si>
  <si>
    <t>(IMPROBABLE )  2</t>
  </si>
  <si>
    <t>E</t>
  </si>
  <si>
    <t>( POSIBLE )  3</t>
  </si>
  <si>
    <t xml:space="preserve"> (PROBABLE )  4</t>
  </si>
  <si>
    <t>( CASI SEGURO ) 5</t>
  </si>
  <si>
    <t>BAJA</t>
  </si>
  <si>
    <t>MODERADA</t>
  </si>
  <si>
    <t>ALTA</t>
  </si>
  <si>
    <t>EXTREMA</t>
  </si>
  <si>
    <t>Estratégico</t>
  </si>
  <si>
    <t>Imagen</t>
  </si>
  <si>
    <t>Operativo</t>
  </si>
  <si>
    <t>Cumplimiento</t>
  </si>
  <si>
    <t>Tecnología</t>
  </si>
  <si>
    <t>Corrupción</t>
  </si>
  <si>
    <t>Confidencialidad de la Información</t>
  </si>
  <si>
    <t>Legal</t>
  </si>
  <si>
    <t>DESCRIPTOR</t>
  </si>
  <si>
    <t>Probable</t>
  </si>
  <si>
    <t>Casi seguro</t>
  </si>
  <si>
    <t>Insignificante</t>
  </si>
  <si>
    <t>Menor</t>
  </si>
  <si>
    <t>Moderado</t>
  </si>
  <si>
    <t>Mayor</t>
  </si>
  <si>
    <t>Catastrófico</t>
  </si>
  <si>
    <t>DE01 FORMULACIÓN ESTRATÉGICA</t>
  </si>
  <si>
    <t>DE02 REVISIÓN ESTRATÉGICA</t>
  </si>
  <si>
    <t>DE03 ELABORACIÓN DE ESTUDIOS Y ANÁLISIS ECONÓMICOS</t>
  </si>
  <si>
    <t xml:space="preserve">CS01 ATENCIÓN AL CIUDADANO </t>
  </si>
  <si>
    <t>CS02 FORMACIÓN</t>
  </si>
  <si>
    <t>CS03 COMUNICACIONES</t>
  </si>
  <si>
    <t>CS04 PETICIÓN DE INFORMACIÓN</t>
  </si>
  <si>
    <t>SC01 FORMULACIÓN DEL SISTEMA INTEGRAL DE GESTIÓN</t>
  </si>
  <si>
    <t>SC03 GESTIÓN AMBIENTAL</t>
  </si>
  <si>
    <t xml:space="preserve">PC01  VIGILANCIA Y CONTROL - LIBRE COMPETENCIA </t>
  </si>
  <si>
    <t xml:space="preserve">PC02 TRAMITES ADMINISTRATIVOS- LIBRE COMPETENCIA </t>
  </si>
  <si>
    <t>CC01 VIGILANCIA Y CONTROL A LAS CAMARAS DE COMERCIO Y A LOS COMERCIANTES</t>
  </si>
  <si>
    <t>CC02  TRÁMITES ADMINISTRATIVOS- CÁMARAS DE COMERCIO</t>
  </si>
  <si>
    <t>PA01 TRÁMITES ADMINISTRATIVOS - PROTECCIÓN DEL CONSUMIDOR</t>
  </si>
  <si>
    <t>PA02 PROTECCION DE USUARIOS DE SERVICIOS DE COMUNICACIONES</t>
  </si>
  <si>
    <t>PD01 TRÁMITES ADMINISTRATIVOS PROTECCIÓN DE DATOS PERSONALES</t>
  </si>
  <si>
    <t>RT01 TRÁMITES ADMINISTRATIVOS REGLAMENTOS TÉCNICOS Y METROLOGÍA LEGAL</t>
  </si>
  <si>
    <t>RT02 VIGILANCIA Y CONTROL DE REGLAMENTOS TÉCNICOS, METROLOGÍA LEGAL Y PRECIOS</t>
  </si>
  <si>
    <t>PI01 REGISTRO Y DEPÓSITO DE SIGNOS DISTINTIVOS</t>
  </si>
  <si>
    <t>PI02 CONCESIÓN DE NUEVAS CREACIONES</t>
  </si>
  <si>
    <t>PI03 TRANSFERENCIA DE INFORMACIÓN TECNOLÓGICA BASADA EN PATENTES</t>
  </si>
  <si>
    <t>GT02 ADMINISTRACIÓN, GESTIÓN Y DESARROLLO DEL TALENTO HUMANO</t>
  </si>
  <si>
    <t xml:space="preserve">GT03 CONTROL DISCIPLINARIO INTERNO </t>
  </si>
  <si>
    <t>GD01 GESTION DOCUMENTAL</t>
  </si>
  <si>
    <t>GA01 CONTRATACIÓN</t>
  </si>
  <si>
    <t>GA02 INVENTARIOS</t>
  </si>
  <si>
    <t>GA03 SERVICIOS ADMINISTRATIVOS</t>
  </si>
  <si>
    <t>GF01 CONTABLE</t>
  </si>
  <si>
    <t>GF02 PRESUPUESTAL</t>
  </si>
  <si>
    <t>GF03 TESORERIA</t>
  </si>
  <si>
    <t>GJ01 COBRO COACTIVO</t>
  </si>
  <si>
    <t>GJ02 GESTIÓN JUDICIAL</t>
  </si>
  <si>
    <t>GJ05 REGULACIÓN JURÍDICA</t>
  </si>
  <si>
    <t xml:space="preserve">GS01 ADMINISTRACIÓN DE INFRAESTRUCTURA TECNOLÓGICA </t>
  </si>
  <si>
    <t>GS02 GESTIÓN DE SEGURIDAD DE LA INFORMACIÓN</t>
  </si>
  <si>
    <t>GS03 ADMINISTRACIÓN DE SISTEMAS DE INFORMACIÓN Y PROYECTOS INFORMÁTICOS</t>
  </si>
  <si>
    <t>CI02 SEGUIMIENTO SISTEMA INTEGRAL DE GESTIÓN INSTITUCIONAL</t>
  </si>
  <si>
    <t>MAPA DE RIESGOS POR PROCESO</t>
  </si>
  <si>
    <t>Fecha Aprobación de la Matriz de Riesgo</t>
  </si>
  <si>
    <t xml:space="preserve"> </t>
  </si>
  <si>
    <t>PROCESO:</t>
  </si>
  <si>
    <t>ELABORÓ
(Nombre y Cargo)</t>
  </si>
  <si>
    <t>OBJETIVO DEL PROCESO:</t>
  </si>
  <si>
    <t>REVISÓ Y APROBÓ
(Nombre y Cargo)</t>
  </si>
  <si>
    <t>IDENTIFICACIÓN DEL RIESGO</t>
  </si>
  <si>
    <t xml:space="preserve">ANÁLISIS Y CALIFICACIÓN DEL RIESGO ANTES DE CONTROLES </t>
  </si>
  <si>
    <t>IDENTIFICACIÓN, CLASIFICACIÓN, TIPOS Y VALORACIÓN DE CONTROLES</t>
  </si>
  <si>
    <t>PLAN DE TRATAMIENTO DEL RIESGO</t>
  </si>
  <si>
    <t>ACTIVIDAD CRITICA</t>
  </si>
  <si>
    <t>RIESGO</t>
  </si>
  <si>
    <t>EVENTO</t>
  </si>
  <si>
    <t>DESCRIPCIÓN DEL RIESGO</t>
  </si>
  <si>
    <t>CAUSAS</t>
  </si>
  <si>
    <t>FACTORES</t>
  </si>
  <si>
    <t>CONSECUENCIAS POTENCIALES</t>
  </si>
  <si>
    <t>CLASIFICACIÓN DEL RIESGO</t>
  </si>
  <si>
    <t xml:space="preserve">EVALUACION ZONA  RIESGO </t>
  </si>
  <si>
    <t>CONTROLES</t>
  </si>
  <si>
    <t>CLASIFICACIÓN  DEL CONTROL</t>
  </si>
  <si>
    <t>TIPO DE CONTROL</t>
  </si>
  <si>
    <t>VALORACIÓN DE CONROLES</t>
  </si>
  <si>
    <t>OPCIONES DE MANEJO</t>
  </si>
  <si>
    <t xml:space="preserve">ACTIVIDADES </t>
  </si>
  <si>
    <t>RESPONSABLE</t>
  </si>
  <si>
    <t>FECHA INICIO</t>
  </si>
  <si>
    <t>FECHA TERMINACIÓN</t>
  </si>
  <si>
    <t>Externos</t>
  </si>
  <si>
    <t>Internos</t>
  </si>
  <si>
    <t>15
¿Posee una herramienta para ejercer el control?</t>
  </si>
  <si>
    <t>15
¿Existen manuales, instructivos o procedimientos para el
manejo de la herramienta?</t>
  </si>
  <si>
    <t>30
¿En el tiempo que lleva la
herramienta ha demostrado ser efectiva?</t>
  </si>
  <si>
    <t>15
¿Están definidos los responsables de la ejecución del control y del seguimiento?</t>
  </si>
  <si>
    <t>25
¿La frecuencia de ejecución del control y seguimiento es adecuada?</t>
  </si>
  <si>
    <t>Ponderación %</t>
  </si>
  <si>
    <t>PUNTAJE</t>
  </si>
  <si>
    <t>PUNTAJE TOTAL</t>
  </si>
  <si>
    <t xml:space="preserve">CALIFICACIÓN </t>
  </si>
  <si>
    <t>TIPO DE IMPACTO</t>
  </si>
  <si>
    <t xml:space="preserve">M </t>
  </si>
  <si>
    <t>Calificación</t>
  </si>
  <si>
    <t>Correctivo</t>
  </si>
  <si>
    <t xml:space="preserve">Operativo </t>
  </si>
  <si>
    <t>No</t>
  </si>
  <si>
    <t>Reducir el riesgo</t>
  </si>
  <si>
    <t xml:space="preserve">Uso indebido de activos </t>
  </si>
  <si>
    <t>Lista desplegable riesgos</t>
  </si>
  <si>
    <t>Lista factores Externos</t>
  </si>
  <si>
    <t>Lista factores Internos</t>
  </si>
  <si>
    <t>Lista Clasificación Riesgo</t>
  </si>
  <si>
    <t>Lista Descriptor Probabilidad</t>
  </si>
  <si>
    <t>Lista Descriptor Impacto</t>
  </si>
  <si>
    <t>Lista Tipo de Impacto</t>
  </si>
  <si>
    <t>Lista clasificación control</t>
  </si>
  <si>
    <t>Tipo control</t>
  </si>
  <si>
    <t>RTA preguntas control</t>
  </si>
  <si>
    <t>Ponderación</t>
  </si>
  <si>
    <t>Opciones de manejo</t>
  </si>
  <si>
    <t xml:space="preserve">Decisiones Erróneas </t>
  </si>
  <si>
    <t>Económicos</t>
  </si>
  <si>
    <t>Competencias</t>
  </si>
  <si>
    <t xml:space="preserve">Raro </t>
  </si>
  <si>
    <t>Preventivo</t>
  </si>
  <si>
    <t>Gestión</t>
  </si>
  <si>
    <t>Si</t>
  </si>
  <si>
    <t>Asumir</t>
  </si>
  <si>
    <t>Incumplimientos legales</t>
  </si>
  <si>
    <t>Comunicación</t>
  </si>
  <si>
    <t>Poco probable</t>
  </si>
  <si>
    <t>Credibilidad o imagen</t>
  </si>
  <si>
    <t>Reducir</t>
  </si>
  <si>
    <t xml:space="preserve">Incumplimientos de compromisos </t>
  </si>
  <si>
    <t>Cultural</t>
  </si>
  <si>
    <t xml:space="preserve">Evitar </t>
  </si>
  <si>
    <t>Mediomambientales</t>
  </si>
  <si>
    <t>Documentación</t>
  </si>
  <si>
    <t>Financiero</t>
  </si>
  <si>
    <t>Muy Probable-Posible</t>
  </si>
  <si>
    <t>Compartir o trasferir</t>
  </si>
  <si>
    <t>Hurto</t>
  </si>
  <si>
    <t>Políticos</t>
  </si>
  <si>
    <t>Fraude</t>
  </si>
  <si>
    <t xml:space="preserve">Sociales </t>
  </si>
  <si>
    <t>Inexactitud</t>
  </si>
  <si>
    <t>Tecnológicos</t>
  </si>
  <si>
    <t>Infraestructura</t>
  </si>
  <si>
    <t>Juridíco</t>
  </si>
  <si>
    <t>Logístico</t>
  </si>
  <si>
    <t>Método</t>
  </si>
  <si>
    <t>Seguridad</t>
  </si>
  <si>
    <t>Sistemas de Información</t>
  </si>
  <si>
    <t>Técnologia</t>
  </si>
  <si>
    <t xml:space="preserve">B </t>
  </si>
  <si>
    <t>Asumir el riesgo.</t>
  </si>
  <si>
    <t>Reducir el riesgo.</t>
  </si>
  <si>
    <t>Evitar el riesgo</t>
  </si>
  <si>
    <t>Compartir o transferir.</t>
  </si>
  <si>
    <t>ponderación de controles</t>
  </si>
  <si>
    <t>1 control</t>
  </si>
  <si>
    <t>2 controles</t>
  </si>
  <si>
    <t>50% para cada control</t>
  </si>
  <si>
    <t>Respuestas</t>
  </si>
  <si>
    <t>Valor</t>
  </si>
  <si>
    <t>Column1</t>
  </si>
  <si>
    <t>Column5</t>
  </si>
  <si>
    <t>Pregunta</t>
  </si>
  <si>
    <t xml:space="preserve">ANÁLISIS Y CALIFICACIÓN DEL RIESGO DESPUES DE CONTROLES </t>
  </si>
  <si>
    <t>SC04 SEGURIDAD Y SALUD EN EL TRABAJO</t>
  </si>
  <si>
    <t>DA01 DIFUSIÓN Y APOYO RED</t>
  </si>
  <si>
    <t xml:space="preserve">DA02 ATENCIÓN CONSUMIDOR - RED </t>
  </si>
  <si>
    <t xml:space="preserve">RT03 CALIBRACIÓN DE MASA Y VOLUMEN </t>
  </si>
  <si>
    <t>CI01 ASESORÍA Y EVALUACIÓN INDEPENDIENTE</t>
  </si>
  <si>
    <t xml:space="preserve">AJ01 PROTECCIÓN AL CONSUMIDOR Y COMPETENCIA DESLEAL E INFRACCIÓN A LOS DERECHOS DE PROPIEDAD INDUSTRIAL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</si>
</sst>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.0"/>
  </numFmts>
  <fonts count="2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sz val="20"/>
      <name val="Arial Narrow"/>
      <family val="2"/>
    </font>
    <font>
      <sz val="20"/>
      <color indexed="8"/>
      <name val="Arial Narrow"/>
      <family val="2"/>
    </font>
    <font>
      <sz val="1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name val="Arial Narrow"/>
      <family val="2"/>
    </font>
    <font>
      <sz val="18"/>
      <name val="Arial Narrow"/>
      <family val="2"/>
    </font>
    <font>
      <b/>
      <sz val="9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b/>
      <sz val="10"/>
      <name val="Arial"/>
      <family val="2"/>
    </font>
    <font>
      <b/>
      <sz val="22"/>
      <name val="Arial Narrow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indexed="8"/>
      <name val="Arial Narrow"/>
      <family val="2"/>
    </font>
    <font>
      <b/>
      <i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7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theme="3" tint="0.39994506668294322"/>
      </bottom>
      <diagonal/>
    </border>
    <border>
      <left style="thin">
        <color auto="1"/>
      </left>
      <right style="thin">
        <color auto="1"/>
      </right>
      <top/>
      <bottom style="medium">
        <color theme="3" tint="0.399945066682943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3" tint="0.39994506668294322"/>
      </bottom>
      <diagonal/>
    </border>
    <border>
      <left style="thin">
        <color auto="1"/>
      </left>
      <right/>
      <top style="thin">
        <color auto="1"/>
      </top>
      <bottom style="medium">
        <color theme="3" tint="0.39994506668294322"/>
      </bottom>
      <diagonal/>
    </border>
    <border>
      <left style="thin">
        <color auto="1"/>
      </left>
      <right/>
      <top/>
      <bottom style="medium">
        <color theme="3" tint="0.39994506668294322"/>
      </bottom>
      <diagonal/>
    </border>
    <border>
      <left/>
      <right/>
      <top/>
      <bottom style="medium">
        <color theme="3" tint="0.39994506668294322"/>
      </bottom>
      <diagonal/>
    </border>
    <border>
      <left/>
      <right/>
      <top style="thin">
        <color auto="1"/>
      </top>
      <bottom style="medium">
        <color theme="3" tint="0.39994506668294322"/>
      </bottom>
      <diagonal/>
    </border>
    <border>
      <left style="thin">
        <color auto="1"/>
      </left>
      <right style="thin">
        <color theme="1"/>
      </right>
      <top/>
      <bottom/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theme="3" tint="0.39994506668294322"/>
      </top>
      <bottom/>
      <diagonal/>
    </border>
    <border>
      <left style="thin">
        <color auto="1"/>
      </left>
      <right style="thin">
        <color auto="1"/>
      </right>
      <top style="medium">
        <color theme="3" tint="0.39994506668294322"/>
      </top>
      <bottom/>
      <diagonal/>
    </border>
    <border>
      <left style="thin">
        <color auto="1"/>
      </left>
      <right/>
      <top style="medium">
        <color theme="3" tint="0.39994506668294322"/>
      </top>
      <bottom/>
      <diagonal/>
    </border>
    <border>
      <left style="thin">
        <color auto="1"/>
      </left>
      <right style="thin">
        <color auto="1"/>
      </right>
      <top style="medium">
        <color theme="3" tint="0.39994506668294322"/>
      </top>
      <bottom style="thin">
        <color auto="1"/>
      </bottom>
      <diagonal/>
    </border>
    <border>
      <left/>
      <right/>
      <top style="medium">
        <color theme="3" tint="0.39994506668294322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theme="3" tint="0.39994506668294322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theme="3" tint="0.3999450666829432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theme="3" tint="0.39994506668294322"/>
      </left>
      <right style="thin">
        <color auto="1"/>
      </right>
      <top style="medium">
        <color theme="3" tint="0.39994506668294322"/>
      </top>
      <bottom style="thin">
        <color auto="1"/>
      </bottom>
      <diagonal/>
    </border>
    <border>
      <left/>
      <right style="thin">
        <color auto="1"/>
      </right>
      <top style="medium">
        <color theme="3" tint="0.39994506668294322"/>
      </top>
      <bottom/>
      <diagonal/>
    </border>
    <border>
      <left style="thin">
        <color auto="1"/>
      </left>
      <right style="thin">
        <color theme="1"/>
      </right>
      <top style="medium">
        <color theme="3" tint="0.39994506668294322"/>
      </top>
      <bottom/>
      <diagonal/>
    </border>
    <border>
      <left style="thin">
        <color auto="1"/>
      </left>
      <right/>
      <top style="medium">
        <color theme="3" tint="0.39994506668294322"/>
      </top>
      <bottom style="thin">
        <color auto="1"/>
      </bottom>
      <diagonal/>
    </border>
    <border>
      <left style="medium">
        <color theme="3" tint="0.3999450666829432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3" tint="0.39994506668294322"/>
      </right>
      <top/>
      <bottom/>
      <diagonal/>
    </border>
    <border>
      <left style="medium">
        <color theme="3" tint="0.39994506668294322"/>
      </left>
      <right style="thin">
        <color auto="1"/>
      </right>
      <top style="thin">
        <color auto="1"/>
      </top>
      <bottom style="medium">
        <color theme="3" tint="0.39994506668294322"/>
      </bottom>
      <diagonal/>
    </border>
    <border>
      <left style="thin">
        <color auto="1"/>
      </left>
      <right style="thin">
        <color theme="1"/>
      </right>
      <top/>
      <bottom style="medium">
        <color theme="3" tint="0.39994506668294322"/>
      </bottom>
      <diagonal/>
    </border>
    <border>
      <left style="thin">
        <color auto="1"/>
      </left>
      <right style="medium">
        <color auto="1"/>
      </right>
      <top/>
      <bottom style="medium">
        <color theme="3" tint="0.39994506668294322"/>
      </bottom>
      <diagonal/>
    </border>
    <border>
      <left style="thin">
        <color auto="1"/>
      </left>
      <right style="medium">
        <color theme="3" tint="0.39994506668294322"/>
      </right>
      <top/>
      <bottom style="medium">
        <color theme="3" tint="0.39994506668294322"/>
      </bottom>
      <diagonal/>
    </border>
    <border>
      <left style="medium">
        <color theme="3" tint="0.39994506668294322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theme="3" tint="0.39994506668294322"/>
      </top>
      <bottom/>
      <diagonal/>
    </border>
    <border>
      <left style="medium">
        <color auto="1"/>
      </left>
      <right/>
      <top style="medium">
        <color theme="3" tint="0.39994506668294322"/>
      </top>
      <bottom/>
      <diagonal/>
    </border>
    <border>
      <left/>
      <right style="thin">
        <color auto="1"/>
      </right>
      <top style="medium">
        <color theme="3" tint="0.39994506668294322"/>
      </top>
      <bottom style="thin">
        <color auto="1"/>
      </bottom>
      <diagonal/>
    </border>
    <border>
      <left/>
      <right style="medium">
        <color auto="1"/>
      </right>
      <top style="medium">
        <color theme="3" tint="0.39994506668294322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theme="3" tint="0.39994506668294322"/>
      </top>
      <bottom style="thin">
        <color auto="1"/>
      </bottom>
      <diagonal/>
    </border>
    <border>
      <left style="thin">
        <color auto="1"/>
      </left>
      <right style="medium">
        <color theme="3" tint="0.39994506668294322"/>
      </right>
      <top style="medium">
        <color theme="3" tint="0.39994506668294322"/>
      </top>
      <bottom style="thin">
        <color auto="1"/>
      </bottom>
      <diagonal/>
    </border>
    <border>
      <left style="thin">
        <color auto="1"/>
      </left>
      <right style="medium">
        <color theme="3" tint="0.39994506668294322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theme="3" tint="0.39994506668294322"/>
      </bottom>
      <diagonal/>
    </border>
    <border>
      <left style="medium">
        <color auto="1"/>
      </left>
      <right style="medium">
        <color auto="1"/>
      </right>
      <top/>
      <bottom style="medium">
        <color theme="3" tint="0.39994506668294322"/>
      </bottom>
      <diagonal/>
    </border>
    <border>
      <left/>
      <right style="thin">
        <color auto="1"/>
      </right>
      <top style="thin">
        <color auto="1"/>
      </top>
      <bottom style="medium">
        <color theme="3" tint="0.39994506668294322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theme="3" tint="0.39994506668294322"/>
      </bottom>
      <diagonal/>
    </border>
    <border>
      <left/>
      <right style="medium">
        <color auto="1"/>
      </right>
      <top style="thin">
        <color auto="1"/>
      </top>
      <bottom style="medium">
        <color theme="3" tint="0.39994506668294322"/>
      </bottom>
      <diagonal/>
    </border>
    <border>
      <left style="thin">
        <color auto="1"/>
      </left>
      <right style="medium">
        <color theme="3" tint="0.39994506668294322"/>
      </right>
      <top style="thin">
        <color auto="1"/>
      </top>
      <bottom style="medium">
        <color theme="3" tint="0.39994506668294322"/>
      </bottom>
      <diagonal/>
    </border>
    <border>
      <left style="thin">
        <color theme="1"/>
      </left>
      <right style="thin">
        <color theme="1"/>
      </right>
      <top style="medium">
        <color theme="3" tint="0.39994506668294322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medium">
        <color theme="3" tint="0.39994506668294322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theme="3" tint="0.39994506668294322"/>
      </right>
      <top/>
      <bottom/>
      <diagonal/>
    </border>
  </borders>
  <cellStyleXfs count="6">
    <xf numFmtId="0" fontId="0" fillId="0" borderId="0"/>
    <xf numFmtId="0" fontId="2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" fillId="0" borderId="0"/>
  </cellStyleXfs>
  <cellXfs count="265">
    <xf numFmtId="0" fontId="0" fillId="0" borderId="0" xfId="0"/>
    <xf numFmtId="0" fontId="3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6" xfId="0" applyFont="1" applyBorder="1" applyAlignment="1"/>
    <xf numFmtId="0" fontId="4" fillId="0" borderId="1" xfId="0" applyFont="1" applyBorder="1" applyAlignment="1"/>
    <xf numFmtId="0" fontId="18" fillId="0" borderId="11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/>
    <xf numFmtId="0" fontId="4" fillId="0" borderId="6" xfId="0" applyFont="1" applyBorder="1" applyAlignment="1">
      <alignment wrapText="1"/>
    </xf>
    <xf numFmtId="0" fontId="4" fillId="16" borderId="27" xfId="0" applyFont="1" applyFill="1" applyBorder="1" applyAlignment="1">
      <alignment horizontal="center" wrapText="1"/>
    </xf>
    <xf numFmtId="0" fontId="4" fillId="14" borderId="27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vertical="center" wrapText="1"/>
      <protection locked="0"/>
    </xf>
    <xf numFmtId="164" fontId="18" fillId="0" borderId="8" xfId="0" applyNumberFormat="1" applyFont="1" applyFill="1" applyBorder="1" applyAlignment="1" applyProtection="1">
      <alignment vertical="center" wrapText="1"/>
      <protection locked="0"/>
    </xf>
    <xf numFmtId="0" fontId="18" fillId="0" borderId="40" xfId="0" applyFont="1" applyFill="1" applyBorder="1" applyAlignment="1" applyProtection="1">
      <alignment horizontal="center" vertical="center" wrapText="1"/>
      <protection locked="0"/>
    </xf>
    <xf numFmtId="0" fontId="18" fillId="0" borderId="35" xfId="0" applyFont="1" applyFill="1" applyBorder="1" applyAlignment="1" applyProtection="1">
      <alignment horizontal="center" vertical="center" wrapText="1"/>
      <protection locked="0"/>
    </xf>
    <xf numFmtId="1" fontId="4" fillId="0" borderId="6" xfId="0" applyNumberFormat="1" applyFont="1" applyBorder="1" applyAlignment="1">
      <alignment horizontal="left" wrapText="1"/>
    </xf>
    <xf numFmtId="0" fontId="0" fillId="0" borderId="0" xfId="0" applyFont="1" applyFill="1"/>
    <xf numFmtId="0" fontId="4" fillId="0" borderId="5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/>
    </xf>
    <xf numFmtId="0" fontId="6" fillId="0" borderId="0" xfId="0" applyFont="1" applyAlignment="1"/>
    <xf numFmtId="0" fontId="18" fillId="0" borderId="31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9" fillId="0" borderId="39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vertical="center"/>
      <protection locked="0"/>
    </xf>
    <xf numFmtId="0" fontId="18" fillId="0" borderId="39" xfId="0" applyFont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6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26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26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0" fillId="0" borderId="1" xfId="0" applyBorder="1"/>
    <xf numFmtId="0" fontId="6" fillId="0" borderId="1" xfId="0" applyFont="1" applyBorder="1" applyAlignment="1"/>
    <xf numFmtId="0" fontId="6" fillId="0" borderId="1" xfId="0" applyFont="1" applyFill="1" applyBorder="1" applyAlignment="1"/>
    <xf numFmtId="0" fontId="3" fillId="0" borderId="0" xfId="0" applyFont="1" applyAlignment="1" applyProtection="1">
      <alignment horizontal="center" vertical="center" wrapText="1"/>
      <protection hidden="1"/>
    </xf>
    <xf numFmtId="164" fontId="18" fillId="0" borderId="55" xfId="0" applyNumberFormat="1" applyFont="1" applyFill="1" applyBorder="1" applyAlignment="1" applyProtection="1">
      <alignment vertical="center" wrapText="1"/>
      <protection locked="0"/>
    </xf>
    <xf numFmtId="0" fontId="18" fillId="0" borderId="35" xfId="0" applyFont="1" applyFill="1" applyBorder="1" applyAlignment="1" applyProtection="1">
      <alignment vertical="center" wrapText="1"/>
      <protection locked="0"/>
    </xf>
    <xf numFmtId="0" fontId="12" fillId="0" borderId="9" xfId="0" applyFont="1" applyFill="1" applyBorder="1" applyAlignment="1" applyProtection="1">
      <alignment vertical="center" wrapText="1"/>
      <protection locked="0"/>
    </xf>
    <xf numFmtId="0" fontId="5" fillId="12" borderId="63" xfId="0" applyFont="1" applyFill="1" applyBorder="1" applyAlignment="1" applyProtection="1">
      <alignment horizontal="center" vertical="center" wrapText="1"/>
      <protection locked="0"/>
    </xf>
    <xf numFmtId="0" fontId="5" fillId="12" borderId="65" xfId="0" applyFont="1" applyFill="1" applyBorder="1" applyAlignment="1" applyProtection="1">
      <alignment horizontal="center" vertical="center" wrapText="1"/>
      <protection locked="0"/>
    </xf>
    <xf numFmtId="0" fontId="5" fillId="5" borderId="70" xfId="0" applyFont="1" applyFill="1" applyBorder="1" applyAlignment="1" applyProtection="1">
      <alignment horizontal="center" vertical="center" wrapText="1"/>
      <protection locked="0"/>
    </xf>
    <xf numFmtId="0" fontId="5" fillId="5" borderId="72" xfId="0" applyFont="1" applyFill="1" applyBorder="1" applyAlignment="1" applyProtection="1">
      <alignment horizontal="center" vertical="center" wrapText="1"/>
      <protection locked="0"/>
    </xf>
    <xf numFmtId="11" fontId="24" fillId="0" borderId="1" xfId="1" applyNumberFormat="1" applyFont="1" applyFill="1" applyBorder="1" applyAlignment="1">
      <alignment horizontal="left" vertical="center" wrapText="1"/>
    </xf>
    <xf numFmtId="11" fontId="24" fillId="0" borderId="1" xfId="1" applyNumberFormat="1" applyFont="1" applyFill="1" applyBorder="1" applyAlignment="1">
      <alignment vertical="center" wrapText="1"/>
    </xf>
    <xf numFmtId="0" fontId="4" fillId="0" borderId="1" xfId="0" applyFont="1" applyFill="1" applyBorder="1" applyAlignment="1"/>
    <xf numFmtId="0" fontId="4" fillId="0" borderId="11" xfId="0" applyFont="1" applyBorder="1" applyAlignment="1"/>
    <xf numFmtId="9" fontId="0" fillId="0" borderId="0" xfId="0" applyNumberFormat="1"/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41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41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0" fontId="6" fillId="0" borderId="74" xfId="0" applyFont="1" applyFill="1" applyBorder="1" applyAlignment="1" applyProtection="1">
      <alignment horizontal="center" vertical="center" wrapText="1"/>
      <protection locked="0"/>
    </xf>
    <xf numFmtId="0" fontId="6" fillId="0" borderId="75" xfId="0" applyFont="1" applyFill="1" applyBorder="1" applyAlignment="1" applyProtection="1">
      <alignment horizontal="center" vertical="center" wrapText="1"/>
      <protection locked="0"/>
    </xf>
    <xf numFmtId="0" fontId="12" fillId="0" borderId="34" xfId="0" applyFont="1" applyFill="1" applyBorder="1" applyAlignment="1" applyProtection="1">
      <alignment vertical="center" wrapText="1"/>
      <protection locked="0"/>
    </xf>
    <xf numFmtId="0" fontId="6" fillId="0" borderId="76" xfId="0" applyFont="1" applyFill="1" applyBorder="1" applyAlignment="1" applyProtection="1">
      <alignment horizontal="center" vertical="center" wrapText="1"/>
      <protection locked="0"/>
    </xf>
    <xf numFmtId="164" fontId="18" fillId="0" borderId="78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/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0" fontId="18" fillId="0" borderId="31" xfId="0" applyFont="1" applyFill="1" applyBorder="1" applyAlignment="1" applyProtection="1">
      <alignment horizontal="center" vertical="center" wrapText="1"/>
      <protection locked="0"/>
    </xf>
    <xf numFmtId="164" fontId="18" fillId="9" borderId="9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49" fontId="3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/>
    <xf numFmtId="0" fontId="0" fillId="0" borderId="0" xfId="0" applyNumberFormat="1"/>
    <xf numFmtId="0" fontId="0" fillId="0" borderId="0" xfId="0" applyNumberFormat="1" applyProtection="1"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11" fontId="24" fillId="0" borderId="11" xfId="1" applyNumberFormat="1" applyFont="1" applyFill="1" applyBorder="1" applyAlignment="1">
      <alignment horizontal="left" vertical="center" wrapText="1"/>
    </xf>
    <xf numFmtId="11" fontId="24" fillId="0" borderId="3" xfId="1" applyNumberFormat="1" applyFont="1" applyFill="1" applyBorder="1" applyAlignment="1">
      <alignment vertical="center" wrapText="1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5" fillId="12" borderId="14" xfId="0" applyFont="1" applyFill="1" applyBorder="1" applyAlignment="1" applyProtection="1">
      <alignment horizontal="center" vertical="center" wrapText="1"/>
      <protection locked="0"/>
    </xf>
    <xf numFmtId="0" fontId="5" fillId="12" borderId="69" xfId="0" applyFont="1" applyFill="1" applyBorder="1" applyAlignment="1" applyProtection="1">
      <alignment horizontal="center" vertical="center" wrapText="1"/>
      <protection locked="0"/>
    </xf>
    <xf numFmtId="0" fontId="5" fillId="12" borderId="48" xfId="0" applyFont="1" applyFill="1" applyBorder="1" applyAlignment="1" applyProtection="1">
      <alignment horizontal="center" vertical="center" wrapText="1"/>
      <protection locked="0"/>
    </xf>
    <xf numFmtId="0" fontId="18" fillId="0" borderId="28" xfId="0" applyFont="1" applyFill="1" applyBorder="1" applyAlignment="1" applyProtection="1">
      <alignment horizontal="center" vertical="center" wrapText="1"/>
      <protection hidden="1"/>
    </xf>
    <xf numFmtId="0" fontId="18" fillId="0" borderId="30" xfId="0" applyFont="1" applyFill="1" applyBorder="1" applyAlignment="1" applyProtection="1">
      <alignment horizontal="center" vertical="center" wrapText="1"/>
      <protection hidden="1"/>
    </xf>
    <xf numFmtId="0" fontId="18" fillId="9" borderId="10" xfId="0" applyFont="1" applyFill="1" applyBorder="1" applyAlignment="1" applyProtection="1">
      <alignment horizontal="center" vertical="center" wrapText="1"/>
      <protection hidden="1"/>
    </xf>
    <xf numFmtId="0" fontId="18" fillId="9" borderId="2" xfId="0" applyFont="1" applyFill="1" applyBorder="1" applyAlignment="1" applyProtection="1">
      <alignment horizontal="center" vertical="center" wrapText="1"/>
      <protection hidden="1"/>
    </xf>
    <xf numFmtId="0" fontId="18" fillId="9" borderId="33" xfId="0" applyFont="1" applyFill="1" applyBorder="1" applyAlignment="1" applyProtection="1">
      <alignment horizontal="center" vertical="center" wrapText="1"/>
      <protection hidden="1"/>
    </xf>
    <xf numFmtId="0" fontId="18" fillId="0" borderId="11" xfId="0" applyFont="1" applyFill="1" applyBorder="1" applyAlignment="1" applyProtection="1">
      <alignment horizontal="center" vertical="center" wrapText="1"/>
      <protection hidden="1"/>
    </xf>
    <xf numFmtId="0" fontId="18" fillId="0" borderId="31" xfId="0" applyFont="1" applyFill="1" applyBorder="1" applyAlignment="1" applyProtection="1">
      <alignment horizontal="center" vertical="center" wrapText="1"/>
      <protection hidden="1"/>
    </xf>
    <xf numFmtId="0" fontId="18" fillId="9" borderId="11" xfId="0" applyFont="1" applyFill="1" applyBorder="1" applyAlignment="1" applyProtection="1">
      <alignment horizontal="center" vertical="center" wrapText="1"/>
      <protection hidden="1"/>
    </xf>
    <xf numFmtId="0" fontId="18" fillId="9" borderId="31" xfId="0" applyFont="1" applyFill="1" applyBorder="1" applyAlignment="1" applyProtection="1">
      <alignment horizontal="center" vertical="center" wrapText="1"/>
      <protection hidden="1"/>
    </xf>
    <xf numFmtId="0" fontId="12" fillId="0" borderId="16" xfId="0" applyFont="1" applyFill="1" applyBorder="1" applyAlignment="1" applyProtection="1">
      <alignment horizontal="center" vertical="center" wrapText="1"/>
      <protection hidden="1"/>
    </xf>
    <xf numFmtId="0" fontId="12" fillId="0" borderId="58" xfId="0" applyFont="1" applyFill="1" applyBorder="1" applyAlignment="1" applyProtection="1">
      <alignment horizontal="center" vertical="center" wrapText="1"/>
      <protection hidden="1"/>
    </xf>
    <xf numFmtId="0" fontId="18" fillId="0" borderId="9" xfId="0" applyFont="1" applyBorder="1" applyAlignment="1" applyProtection="1">
      <alignment horizontal="center" vertical="center" wrapText="1"/>
      <protection locked="0"/>
    </xf>
    <xf numFmtId="0" fontId="18" fillId="0" borderId="47" xfId="0" applyFont="1" applyBorder="1" applyAlignment="1" applyProtection="1">
      <alignment horizontal="center" vertical="center" wrapText="1"/>
      <protection locked="0"/>
    </xf>
    <xf numFmtId="0" fontId="18" fillId="6" borderId="16" xfId="0" applyFont="1" applyFill="1" applyBorder="1" applyAlignment="1" applyProtection="1">
      <alignment horizontal="center" vertical="center" wrapText="1"/>
      <protection hidden="1"/>
    </xf>
    <xf numFmtId="0" fontId="18" fillId="6" borderId="58" xfId="0" applyFont="1" applyFill="1" applyBorder="1" applyAlignment="1" applyProtection="1">
      <alignment horizontal="center" vertical="center" wrapText="1"/>
      <protection hidden="1"/>
    </xf>
    <xf numFmtId="0" fontId="4" fillId="13" borderId="1" xfId="0" applyFont="1" applyFill="1" applyBorder="1" applyAlignment="1" applyProtection="1">
      <alignment horizontal="center" vertical="center" wrapText="1"/>
      <protection locked="0"/>
    </xf>
    <xf numFmtId="0" fontId="4" fillId="13" borderId="32" xfId="0" applyFont="1" applyFill="1" applyBorder="1" applyAlignment="1" applyProtection="1">
      <alignment horizontal="center" vertical="center" wrapText="1"/>
      <protection locked="0"/>
    </xf>
    <xf numFmtId="0" fontId="4" fillId="13" borderId="18" xfId="0" applyFont="1" applyFill="1" applyBorder="1" applyAlignment="1" applyProtection="1">
      <alignment horizontal="center" vertical="center" wrapText="1"/>
      <protection locked="0"/>
    </xf>
    <xf numFmtId="0" fontId="4" fillId="13" borderId="71" xfId="0" applyFont="1" applyFill="1" applyBorder="1" applyAlignment="1" applyProtection="1">
      <alignment horizontal="center" vertical="center" wrapText="1"/>
      <protection locked="0"/>
    </xf>
    <xf numFmtId="0" fontId="18" fillId="0" borderId="6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32" xfId="0" applyFont="1" applyFill="1" applyBorder="1" applyAlignment="1" applyProtection="1">
      <alignment horizontal="center" vertical="center" wrapText="1"/>
      <protection locked="0"/>
    </xf>
    <xf numFmtId="0" fontId="17" fillId="15" borderId="41" xfId="1" applyFont="1" applyFill="1" applyBorder="1" applyAlignment="1" applyProtection="1">
      <alignment horizontal="center" vertical="center" wrapText="1"/>
      <protection locked="0"/>
    </xf>
    <xf numFmtId="0" fontId="17" fillId="15" borderId="11" xfId="1" applyFont="1" applyFill="1" applyBorder="1" applyAlignment="1" applyProtection="1">
      <alignment horizontal="center" vertical="center" wrapText="1"/>
      <protection locked="0"/>
    </xf>
    <xf numFmtId="0" fontId="17" fillId="15" borderId="31" xfId="1" applyFont="1" applyFill="1" applyBorder="1" applyAlignment="1" applyProtection="1">
      <alignment horizontal="center" vertical="center" wrapText="1"/>
      <protection locked="0"/>
    </xf>
    <xf numFmtId="0" fontId="17" fillId="15" borderId="51" xfId="0" applyFont="1" applyFill="1" applyBorder="1" applyAlignment="1" applyProtection="1">
      <alignment horizontal="center" vertical="center" wrapText="1"/>
      <protection locked="0"/>
    </xf>
    <xf numFmtId="0" fontId="17" fillId="15" borderId="9" xfId="0" applyFont="1" applyFill="1" applyBorder="1" applyAlignment="1" applyProtection="1">
      <alignment horizontal="center" vertical="center" wrapText="1"/>
      <protection locked="0"/>
    </xf>
    <xf numFmtId="0" fontId="17" fillId="15" borderId="47" xfId="0" applyFont="1" applyFill="1" applyBorder="1" applyAlignment="1" applyProtection="1">
      <alignment horizontal="center" vertical="center" wrapText="1"/>
      <protection locked="0"/>
    </xf>
    <xf numFmtId="0" fontId="4" fillId="13" borderId="4" xfId="0" applyFont="1" applyFill="1" applyBorder="1" applyAlignment="1" applyProtection="1">
      <alignment horizontal="center" vertical="center" wrapText="1"/>
      <protection locked="0"/>
    </xf>
    <xf numFmtId="0" fontId="4" fillId="13" borderId="70" xfId="0" applyFont="1" applyFill="1" applyBorder="1" applyAlignment="1" applyProtection="1">
      <alignment horizontal="center" vertical="center" wrapText="1"/>
      <protection locked="0"/>
    </xf>
    <xf numFmtId="0" fontId="18" fillId="0" borderId="37" xfId="0" applyFont="1" applyBorder="1" applyAlignment="1" applyProtection="1">
      <alignment horizontal="center" vertical="center" wrapText="1"/>
      <protection locked="0"/>
    </xf>
    <xf numFmtId="0" fontId="18" fillId="0" borderId="38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164" fontId="18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hidden="1"/>
    </xf>
    <xf numFmtId="0" fontId="18" fillId="0" borderId="6" xfId="0" applyFont="1" applyBorder="1" applyAlignment="1" applyProtection="1">
      <alignment horizontal="center" vertical="center" wrapText="1"/>
      <protection hidden="1"/>
    </xf>
    <xf numFmtId="0" fontId="5" fillId="11" borderId="50" xfId="0" applyFont="1" applyFill="1" applyBorder="1" applyAlignment="1" applyProtection="1">
      <alignment horizontal="center" vertical="center" wrapText="1"/>
      <protection locked="0"/>
    </xf>
    <xf numFmtId="0" fontId="5" fillId="11" borderId="54" xfId="0" applyFont="1" applyFill="1" applyBorder="1" applyAlignment="1" applyProtection="1">
      <alignment horizontal="center" vertical="center" wrapText="1"/>
      <protection locked="0"/>
    </xf>
    <xf numFmtId="0" fontId="5" fillId="11" borderId="56" xfId="0" applyFont="1" applyFill="1" applyBorder="1" applyAlignment="1" applyProtection="1">
      <alignment horizontal="center" vertical="center" wrapText="1"/>
      <protection locked="0"/>
    </xf>
    <xf numFmtId="0" fontId="5" fillId="11" borderId="43" xfId="0" applyFont="1" applyFill="1" applyBorder="1" applyAlignment="1" applyProtection="1">
      <alignment horizontal="center" vertical="center" wrapText="1"/>
      <protection locked="0"/>
    </xf>
    <xf numFmtId="0" fontId="5" fillId="11" borderId="1" xfId="0" applyFont="1" applyFill="1" applyBorder="1" applyAlignment="1" applyProtection="1">
      <alignment horizontal="center" vertical="center" wrapText="1"/>
      <protection locked="0"/>
    </xf>
    <xf numFmtId="0" fontId="5" fillId="11" borderId="32" xfId="0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0" fontId="18" fillId="0" borderId="31" xfId="0" applyFont="1" applyFill="1" applyBorder="1" applyAlignment="1" applyProtection="1">
      <alignment horizontal="center" vertical="center" wrapText="1"/>
      <protection locked="0"/>
    </xf>
    <xf numFmtId="0" fontId="4" fillId="13" borderId="3" xfId="0" applyFont="1" applyFill="1" applyBorder="1" applyAlignment="1" applyProtection="1">
      <alignment horizontal="center" vertical="center" wrapText="1"/>
      <protection locked="0"/>
    </xf>
    <xf numFmtId="0" fontId="4" fillId="13" borderId="11" xfId="0" applyFont="1" applyFill="1" applyBorder="1" applyAlignment="1" applyProtection="1">
      <alignment horizontal="center" vertical="center" wrapText="1"/>
      <protection locked="0"/>
    </xf>
    <xf numFmtId="0" fontId="4" fillId="13" borderId="31" xfId="0" applyFont="1" applyFill="1" applyBorder="1" applyAlignment="1" applyProtection="1">
      <alignment horizontal="center" vertical="center" wrapText="1"/>
      <protection locked="0"/>
    </xf>
    <xf numFmtId="165" fontId="18" fillId="0" borderId="11" xfId="0" applyNumberFormat="1" applyFont="1" applyBorder="1" applyAlignment="1" applyProtection="1">
      <alignment horizontal="center" vertical="center" wrapText="1"/>
      <protection hidden="1"/>
    </xf>
    <xf numFmtId="165" fontId="18" fillId="0" borderId="6" xfId="0" applyNumberFormat="1" applyFont="1" applyBorder="1" applyAlignment="1" applyProtection="1">
      <alignment horizontal="center" vertical="center" wrapText="1"/>
      <protection hidden="1"/>
    </xf>
    <xf numFmtId="165" fontId="18" fillId="0" borderId="31" xfId="0" applyNumberFormat="1" applyFont="1" applyBorder="1" applyAlignment="1" applyProtection="1">
      <alignment horizontal="center" vertical="center" wrapText="1"/>
      <protection hidden="1"/>
    </xf>
    <xf numFmtId="165" fontId="18" fillId="0" borderId="41" xfId="0" applyNumberFormat="1" applyFont="1" applyBorder="1" applyAlignment="1" applyProtection="1">
      <alignment horizontal="center" vertical="center" wrapText="1"/>
      <protection hidden="1"/>
    </xf>
    <xf numFmtId="0" fontId="18" fillId="0" borderId="3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164" fontId="18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51" xfId="0" applyFont="1" applyBorder="1" applyAlignment="1" applyProtection="1">
      <alignment horizontal="center" vertical="center" wrapText="1"/>
      <protection locked="0"/>
    </xf>
    <xf numFmtId="0" fontId="18" fillId="0" borderId="41" xfId="0" applyFont="1" applyFill="1" applyBorder="1" applyAlignment="1" applyProtection="1">
      <alignment horizontal="center" vertical="center" wrapText="1"/>
      <protection locked="0"/>
    </xf>
    <xf numFmtId="0" fontId="5" fillId="12" borderId="62" xfId="0" applyFont="1" applyFill="1" applyBorder="1" applyAlignment="1" applyProtection="1">
      <alignment horizontal="center" vertical="center" wrapText="1"/>
      <protection locked="0"/>
    </xf>
    <xf numFmtId="0" fontId="5" fillId="12" borderId="61" xfId="0" applyFont="1" applyFill="1" applyBorder="1" applyAlignment="1" applyProtection="1">
      <alignment horizontal="center" vertical="center" wrapText="1"/>
      <protection locked="0"/>
    </xf>
    <xf numFmtId="0" fontId="5" fillId="12" borderId="17" xfId="0" applyFont="1" applyFill="1" applyBorder="1" applyAlignment="1" applyProtection="1">
      <alignment horizontal="center" vertical="center" wrapText="1"/>
      <protection locked="0"/>
    </xf>
    <xf numFmtId="0" fontId="5" fillId="12" borderId="21" xfId="0" applyFont="1" applyFill="1" applyBorder="1" applyAlignment="1" applyProtection="1">
      <alignment horizontal="center" vertical="center" wrapText="1"/>
      <protection locked="0"/>
    </xf>
    <xf numFmtId="0" fontId="5" fillId="12" borderId="40" xfId="0" applyFont="1" applyFill="1" applyBorder="1" applyAlignment="1" applyProtection="1">
      <alignment horizontal="center" vertical="center" wrapText="1"/>
      <protection locked="0"/>
    </xf>
    <xf numFmtId="0" fontId="5" fillId="12" borderId="19" xfId="0" applyFont="1" applyFill="1" applyBorder="1" applyAlignment="1" applyProtection="1">
      <alignment horizontal="center" vertical="center" wrapText="1"/>
      <protection locked="0"/>
    </xf>
    <xf numFmtId="0" fontId="18" fillId="0" borderId="57" xfId="0" applyFont="1" applyBorder="1" applyAlignment="1" applyProtection="1">
      <alignment horizontal="center" vertical="center" wrapText="1"/>
      <protection locked="0"/>
    </xf>
    <xf numFmtId="0" fontId="18" fillId="0" borderId="45" xfId="0" applyFont="1" applyFill="1" applyBorder="1" applyAlignment="1" applyProtection="1">
      <alignment horizontal="center" vertical="center" wrapText="1"/>
      <protection hidden="1"/>
    </xf>
    <xf numFmtId="0" fontId="18" fillId="0" borderId="41" xfId="0" applyFont="1" applyFill="1" applyBorder="1" applyAlignment="1" applyProtection="1">
      <alignment horizontal="center" vertical="center" wrapText="1"/>
      <protection hidden="1"/>
    </xf>
    <xf numFmtId="0" fontId="18" fillId="0" borderId="52" xfId="0" applyFont="1" applyBorder="1" applyAlignment="1" applyProtection="1">
      <alignment horizontal="center" vertical="center" wrapText="1"/>
      <protection locked="0"/>
    </xf>
    <xf numFmtId="0" fontId="18" fillId="0" borderId="41" xfId="0" applyFont="1" applyBorder="1" applyAlignment="1" applyProtection="1">
      <alignment horizontal="center" vertical="center" wrapText="1"/>
      <protection locked="0"/>
    </xf>
    <xf numFmtId="0" fontId="18" fillId="0" borderId="31" xfId="0" applyFont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31" xfId="0" applyFont="1" applyFill="1" applyBorder="1" applyAlignment="1" applyProtection="1">
      <alignment horizontal="center" vertical="center" wrapText="1"/>
      <protection hidden="1"/>
    </xf>
    <xf numFmtId="0" fontId="4" fillId="13" borderId="74" xfId="0" applyFont="1" applyFill="1" applyBorder="1" applyAlignment="1" applyProtection="1">
      <alignment horizontal="center" vertical="center" wrapText="1"/>
    </xf>
    <xf numFmtId="0" fontId="4" fillId="13" borderId="75" xfId="0" applyFont="1" applyFill="1" applyBorder="1" applyAlignment="1" applyProtection="1">
      <alignment horizontal="center" vertical="center" wrapText="1"/>
    </xf>
    <xf numFmtId="0" fontId="4" fillId="13" borderId="76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6" fillId="9" borderId="0" xfId="0" applyFont="1" applyFill="1" applyBorder="1" applyAlignment="1" applyProtection="1">
      <alignment horizontal="center" vertical="center" wrapText="1"/>
      <protection locked="0"/>
    </xf>
    <xf numFmtId="0" fontId="6" fillId="9" borderId="19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0" xfId="0" applyFont="1" applyFill="1" applyBorder="1" applyAlignment="1" applyProtection="1">
      <alignment horizontal="center" vertical="center" wrapText="1"/>
      <protection locked="0"/>
    </xf>
    <xf numFmtId="0" fontId="7" fillId="15" borderId="22" xfId="0" applyFont="1" applyFill="1" applyBorder="1" applyAlignment="1" applyProtection="1">
      <alignment horizontal="center" vertical="center" wrapText="1"/>
      <protection locked="0"/>
    </xf>
    <xf numFmtId="0" fontId="7" fillId="15" borderId="23" xfId="0" applyFont="1" applyFill="1" applyBorder="1" applyAlignment="1" applyProtection="1">
      <alignment horizontal="center" vertical="center" wrapText="1"/>
      <protection locked="0"/>
    </xf>
    <xf numFmtId="0" fontId="7" fillId="15" borderId="20" xfId="0" applyFont="1" applyFill="1" applyBorder="1" applyAlignment="1" applyProtection="1">
      <alignment horizontal="center" vertical="center" wrapText="1"/>
      <protection locked="0"/>
    </xf>
    <xf numFmtId="0" fontId="4" fillId="13" borderId="41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7" fillId="15" borderId="66" xfId="1" applyFont="1" applyFill="1" applyBorder="1" applyAlignment="1" applyProtection="1">
      <alignment horizontal="center" vertical="center" wrapText="1"/>
      <protection locked="0"/>
    </xf>
    <xf numFmtId="0" fontId="17" fillId="15" borderId="67" xfId="1" applyFont="1" applyFill="1" applyBorder="1" applyAlignment="1" applyProtection="1">
      <alignment horizontal="center" vertical="center" wrapText="1"/>
      <protection locked="0"/>
    </xf>
    <xf numFmtId="0" fontId="17" fillId="15" borderId="73" xfId="1" applyFont="1" applyFill="1" applyBorder="1" applyAlignment="1" applyProtection="1">
      <alignment horizontal="center" vertical="center" wrapText="1"/>
      <protection locked="0"/>
    </xf>
    <xf numFmtId="0" fontId="17" fillId="15" borderId="43" xfId="1" applyFont="1" applyFill="1" applyBorder="1" applyAlignment="1" applyProtection="1">
      <alignment horizontal="center" vertical="center" wrapText="1"/>
      <protection locked="0"/>
    </xf>
    <xf numFmtId="0" fontId="17" fillId="15" borderId="1" xfId="1" applyFont="1" applyFill="1" applyBorder="1" applyAlignment="1" applyProtection="1">
      <alignment horizontal="center" vertical="center" wrapText="1"/>
      <protection locked="0"/>
    </xf>
    <xf numFmtId="0" fontId="17" fillId="15" borderId="32" xfId="1" applyFont="1" applyFill="1" applyBorder="1" applyAlignment="1" applyProtection="1">
      <alignment horizontal="center" vertical="center" wrapText="1"/>
      <protection locked="0"/>
    </xf>
    <xf numFmtId="0" fontId="7" fillId="11" borderId="22" xfId="0" applyFont="1" applyFill="1" applyBorder="1" applyAlignment="1" applyProtection="1">
      <alignment horizontal="center" vertical="center" wrapText="1"/>
      <protection locked="0"/>
    </xf>
    <xf numFmtId="0" fontId="7" fillId="11" borderId="23" xfId="0" applyFont="1" applyFill="1" applyBorder="1" applyAlignment="1" applyProtection="1">
      <alignment horizontal="center" vertical="center" wrapText="1"/>
      <protection locked="0"/>
    </xf>
    <xf numFmtId="49" fontId="5" fillId="11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11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11" borderId="32" xfId="0" applyNumberFormat="1" applyFont="1" applyFill="1" applyBorder="1" applyAlignment="1" applyProtection="1">
      <alignment horizontal="center" vertical="center" wrapText="1"/>
      <protection locked="0"/>
    </xf>
    <xf numFmtId="0" fontId="7" fillId="12" borderId="22" xfId="0" applyFont="1" applyFill="1" applyBorder="1" applyAlignment="1" applyProtection="1">
      <alignment horizontal="center" vertical="center" wrapText="1"/>
      <protection locked="0"/>
    </xf>
    <xf numFmtId="0" fontId="7" fillId="12" borderId="23" xfId="0" applyFont="1" applyFill="1" applyBorder="1" applyAlignment="1" applyProtection="1">
      <alignment horizontal="center" vertical="center" wrapText="1"/>
      <protection locked="0"/>
    </xf>
    <xf numFmtId="0" fontId="7" fillId="13" borderId="23" xfId="0" applyFont="1" applyFill="1" applyBorder="1" applyAlignment="1" applyProtection="1">
      <alignment horizontal="center" vertical="center" wrapText="1"/>
      <protection locked="0"/>
    </xf>
    <xf numFmtId="0" fontId="7" fillId="13" borderId="20" xfId="0" applyFont="1" applyFill="1" applyBorder="1" applyAlignment="1" applyProtection="1">
      <alignment horizontal="center" vertical="center" wrapText="1"/>
      <protection locked="0"/>
    </xf>
    <xf numFmtId="0" fontId="4" fillId="13" borderId="40" xfId="0" applyFont="1" applyFill="1" applyBorder="1" applyAlignment="1" applyProtection="1">
      <alignment horizontal="center" vertical="center" wrapText="1"/>
      <protection locked="0"/>
    </xf>
    <xf numFmtId="0" fontId="4" fillId="13" borderId="44" xfId="0" applyFont="1" applyFill="1" applyBorder="1" applyAlignment="1" applyProtection="1">
      <alignment horizontal="center" vertical="center" wrapText="1"/>
      <protection locked="0"/>
    </xf>
    <xf numFmtId="0" fontId="4" fillId="13" borderId="64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left" vertical="center" wrapText="1"/>
      <protection locked="0"/>
    </xf>
    <xf numFmtId="164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60" xfId="0" applyFont="1" applyFill="1" applyBorder="1" applyAlignment="1" applyProtection="1">
      <alignment horizontal="center" vertical="center" wrapText="1"/>
      <protection locked="0"/>
    </xf>
    <xf numFmtId="0" fontId="18" fillId="0" borderId="54" xfId="0" applyFont="1" applyFill="1" applyBorder="1" applyAlignment="1" applyProtection="1">
      <alignment horizontal="center" vertical="center" wrapText="1"/>
      <protection locked="0"/>
    </xf>
    <xf numFmtId="0" fontId="18" fillId="0" borderId="56" xfId="0" applyFont="1" applyFill="1" applyBorder="1" applyAlignment="1" applyProtection="1">
      <alignment horizontal="center" vertical="center" wrapText="1"/>
      <protection locked="0"/>
    </xf>
    <xf numFmtId="49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18" fillId="0" borderId="50" xfId="0" applyFont="1" applyFill="1" applyBorder="1" applyAlignment="1" applyProtection="1">
      <alignment horizontal="center" vertical="center" wrapText="1"/>
      <protection locked="0"/>
    </xf>
    <xf numFmtId="0" fontId="18" fillId="0" borderId="43" xfId="0" applyFont="1" applyFill="1" applyBorder="1" applyAlignment="1" applyProtection="1">
      <alignment horizontal="center" vertical="center" wrapText="1"/>
      <protection locked="0"/>
    </xf>
    <xf numFmtId="0" fontId="18" fillId="0" borderId="53" xfId="0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0" fontId="18" fillId="0" borderId="33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4" xfId="0" applyFont="1" applyFill="1" applyBorder="1" applyAlignment="1" applyProtection="1">
      <alignment horizontal="center" vertical="center" wrapText="1"/>
      <protection locked="0"/>
    </xf>
    <xf numFmtId="0" fontId="18" fillId="0" borderId="5" xfId="0" applyFont="1" applyFill="1" applyBorder="1" applyAlignment="1" applyProtection="1">
      <alignment horizontal="center" vertical="center" wrapText="1"/>
      <protection locked="0"/>
    </xf>
    <xf numFmtId="0" fontId="18" fillId="0" borderId="36" xfId="0" applyFont="1" applyFill="1" applyBorder="1" applyAlignment="1" applyProtection="1">
      <alignment horizontal="center" vertical="center" wrapText="1"/>
      <protection locked="0"/>
    </xf>
    <xf numFmtId="0" fontId="18" fillId="0" borderId="77" xfId="0" applyFont="1" applyFill="1" applyBorder="1" applyAlignment="1" applyProtection="1">
      <alignment horizontal="center" vertical="center" wrapText="1"/>
      <protection locked="0"/>
    </xf>
    <xf numFmtId="0" fontId="18" fillId="0" borderId="26" xfId="0" applyFont="1" applyFill="1" applyBorder="1" applyAlignment="1" applyProtection="1">
      <alignment horizontal="center" vertical="center" wrapText="1"/>
      <protection locked="0"/>
    </xf>
    <xf numFmtId="0" fontId="18" fillId="0" borderId="72" xfId="0" applyFont="1" applyFill="1" applyBorder="1" applyAlignment="1" applyProtection="1">
      <alignment horizontal="center" vertical="center" wrapText="1"/>
      <protection locked="0"/>
    </xf>
    <xf numFmtId="0" fontId="5" fillId="12" borderId="49" xfId="0" applyFont="1" applyFill="1" applyBorder="1" applyAlignment="1" applyProtection="1">
      <alignment horizontal="center" vertical="center" wrapText="1"/>
      <protection locked="0"/>
    </xf>
    <xf numFmtId="0" fontId="5" fillId="12" borderId="68" xfId="0" applyFont="1" applyFill="1" applyBorder="1" applyAlignment="1" applyProtection="1">
      <alignment horizontal="center" vertical="center" wrapText="1"/>
      <protection locked="0"/>
    </xf>
    <xf numFmtId="0" fontId="18" fillId="0" borderId="28" xfId="0" applyFont="1" applyFill="1" applyBorder="1" applyAlignment="1" applyProtection="1">
      <alignment horizontal="center" vertical="center" wrapText="1"/>
      <protection locked="0"/>
    </xf>
    <xf numFmtId="0" fontId="18" fillId="0" borderId="30" xfId="0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Fill="1" applyBorder="1" applyAlignment="1" applyProtection="1">
      <alignment horizontal="center" vertical="center" wrapText="1"/>
      <protection locked="0"/>
    </xf>
    <xf numFmtId="0" fontId="18" fillId="9" borderId="11" xfId="0" applyFont="1" applyFill="1" applyBorder="1" applyAlignment="1" applyProtection="1">
      <alignment horizontal="center" vertical="center" wrapText="1"/>
      <protection locked="0"/>
    </xf>
    <xf numFmtId="0" fontId="18" fillId="9" borderId="31" xfId="0" applyFont="1" applyFill="1" applyBorder="1" applyAlignment="1" applyProtection="1">
      <alignment horizontal="center" vertical="center" wrapText="1"/>
      <protection locked="0"/>
    </xf>
    <xf numFmtId="0" fontId="18" fillId="9" borderId="25" xfId="0" applyFont="1" applyFill="1" applyBorder="1" applyAlignment="1" applyProtection="1">
      <alignment horizontal="center" vertical="center" wrapText="1"/>
      <protection locked="0"/>
    </xf>
    <xf numFmtId="0" fontId="18" fillId="9" borderId="6" xfId="0" applyFont="1" applyFill="1" applyBorder="1" applyAlignment="1" applyProtection="1">
      <alignment horizontal="center" vertical="center" wrapText="1"/>
      <protection hidden="1"/>
    </xf>
    <xf numFmtId="0" fontId="18" fillId="9" borderId="1" xfId="0" applyFont="1" applyFill="1" applyBorder="1" applyAlignment="1" applyProtection="1">
      <alignment horizontal="center" vertical="center" wrapText="1"/>
      <protection hidden="1"/>
    </xf>
    <xf numFmtId="0" fontId="18" fillId="9" borderId="32" xfId="0" applyFont="1" applyFill="1" applyBorder="1" applyAlignment="1" applyProtection="1">
      <alignment horizontal="center" vertical="center" wrapText="1"/>
      <protection hidden="1"/>
    </xf>
    <xf numFmtId="0" fontId="18" fillId="0" borderId="7" xfId="0" applyFont="1" applyFill="1" applyBorder="1" applyAlignment="1" applyProtection="1">
      <alignment horizontal="center" vertical="center" wrapText="1"/>
      <protection locked="0"/>
    </xf>
    <xf numFmtId="0" fontId="18" fillId="9" borderId="41" xfId="0" applyFont="1" applyFill="1" applyBorder="1" applyAlignment="1" applyProtection="1">
      <alignment horizontal="center" vertical="center" wrapText="1"/>
      <protection locked="0"/>
    </xf>
    <xf numFmtId="0" fontId="12" fillId="0" borderId="4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164" fontId="18" fillId="9" borderId="9" xfId="0" applyNumberFormat="1" applyFont="1" applyFill="1" applyBorder="1" applyAlignment="1" applyProtection="1">
      <alignment horizontal="center" vertical="center" wrapText="1"/>
      <protection locked="0"/>
    </xf>
    <xf numFmtId="164" fontId="18" fillId="9" borderId="47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42" xfId="0" applyFont="1" applyFill="1" applyBorder="1" applyAlignment="1" applyProtection="1">
      <alignment horizontal="center" vertical="center" wrapText="1"/>
      <protection hidden="1"/>
    </xf>
    <xf numFmtId="0" fontId="18" fillId="6" borderId="8" xfId="0" applyFont="1" applyFill="1" applyBorder="1" applyAlignment="1" applyProtection="1">
      <alignment horizontal="center" vertical="center" wrapText="1"/>
      <protection hidden="1"/>
    </xf>
    <xf numFmtId="0" fontId="18" fillId="6" borderId="34" xfId="0" applyFont="1" applyFill="1" applyBorder="1" applyAlignment="1" applyProtection="1">
      <alignment horizontal="center" vertical="center" wrapText="1"/>
      <protection hidden="1"/>
    </xf>
    <xf numFmtId="0" fontId="4" fillId="13" borderId="42" xfId="0" applyFont="1" applyFill="1" applyBorder="1" applyAlignment="1" applyProtection="1">
      <alignment horizontal="center" vertical="center" wrapText="1"/>
    </xf>
    <xf numFmtId="0" fontId="4" fillId="13" borderId="8" xfId="0" applyFont="1" applyFill="1" applyBorder="1" applyAlignment="1" applyProtection="1">
      <alignment horizontal="center" vertical="center" wrapText="1"/>
    </xf>
    <xf numFmtId="0" fontId="4" fillId="13" borderId="34" xfId="0" applyFont="1" applyFill="1" applyBorder="1" applyAlignment="1" applyProtection="1">
      <alignment horizontal="center" vertical="center" wrapText="1"/>
    </xf>
    <xf numFmtId="0" fontId="18" fillId="0" borderId="24" xfId="0" applyFont="1" applyFill="1" applyBorder="1" applyAlignment="1" applyProtection="1">
      <alignment horizontal="center" vertical="center" wrapText="1"/>
      <protection locked="0"/>
    </xf>
    <xf numFmtId="0" fontId="8" fillId="8" borderId="3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6">
    <cellStyle name="Hipervínculo" xfId="2" builtinId="8" hidden="1"/>
    <cellStyle name="Hipervínculo visitado" xfId="3" builtinId="9" hidden="1"/>
    <cellStyle name="Normal" xfId="0" builtinId="0"/>
    <cellStyle name="Normal 2" xfId="1"/>
    <cellStyle name="Normal 3" xfId="4"/>
    <cellStyle name="Normal 5" xfId="5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left style="thin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FF99"/>
      <color rgb="FFFFFFCC"/>
      <color rgb="FF88A945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337201</xdr:colOff>
      <xdr:row>3</xdr:row>
      <xdr:rowOff>82918</xdr:rowOff>
    </xdr:from>
    <xdr:ext cx="2176322" cy="1020535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201" y="395457"/>
          <a:ext cx="2176322" cy="1020535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able2" displayName="Table2" ref="F3:G5" totalsRowShown="0">
  <autoFilter ref="F3:G5"/>
  <sortState ref="F4:G5">
    <sortCondition ref="F3:F5"/>
  </sortState>
  <tableColumns count="2">
    <tableColumn id="1" name="Respuestas"/>
    <tableColumn id="2" name="Valor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B4:C10" dataDxfId="5" tableBorderDxfId="4">
  <autoFilter ref="B4:C10"/>
  <sortState ref="B5:C10">
    <sortCondition ref="B4:B10"/>
  </sortState>
  <tableColumns count="2">
    <tableColumn id="1" name="Column1" totalsRowLabel="Total" dataDxfId="3" totalsRowDxfId="2"/>
    <tableColumn id="5" name="Column5" totalsRowFunction="count" dataDxfId="1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CD65"/>
  <sheetViews>
    <sheetView tabSelected="1" view="pageBreakPreview" topLeftCell="A7" zoomScale="80" zoomScaleNormal="80" zoomScaleSheetLayoutView="80" zoomScalePageLayoutView="80" workbookViewId="0">
      <selection activeCell="D21" sqref="D21:D26"/>
    </sheetView>
  </sheetViews>
  <sheetFormatPr baseColWidth="10" defaultColWidth="11.42578125" defaultRowHeight="12.75" x14ac:dyDescent="0.2"/>
  <cols>
    <col min="1" max="1" width="24" style="36" customWidth="1"/>
    <col min="2" max="2" width="22.140625" style="86" customWidth="1"/>
    <col min="3" max="3" width="18.140625" style="36" customWidth="1"/>
    <col min="4" max="4" width="20.28515625" style="36" customWidth="1"/>
    <col min="5" max="5" width="31.140625" style="36" customWidth="1"/>
    <col min="6" max="6" width="13.140625" style="36" customWidth="1"/>
    <col min="7" max="7" width="12.7109375" style="36" customWidth="1"/>
    <col min="8" max="8" width="28.42578125" style="36" customWidth="1"/>
    <col min="9" max="9" width="16.140625" style="36" customWidth="1"/>
    <col min="10" max="10" width="15.28515625" style="36" customWidth="1"/>
    <col min="11" max="12" width="15.140625" style="36" customWidth="1"/>
    <col min="13" max="13" width="14" style="36" customWidth="1"/>
    <col min="14" max="14" width="14.42578125" style="36" customWidth="1"/>
    <col min="15" max="15" width="20.42578125" style="36" customWidth="1"/>
    <col min="16" max="16" width="32.85546875" style="36" customWidth="1"/>
    <col min="17" max="17" width="15.85546875" style="36" customWidth="1"/>
    <col min="18" max="18" width="12.42578125" style="36" customWidth="1"/>
    <col min="19" max="19" width="15.42578125" style="36" customWidth="1"/>
    <col min="20" max="20" width="17.85546875" style="36" customWidth="1"/>
    <col min="21" max="21" width="16.140625" style="36" customWidth="1"/>
    <col min="22" max="22" width="18.28515625" style="36" customWidth="1"/>
    <col min="23" max="23" width="14.85546875" style="36" customWidth="1"/>
    <col min="24" max="24" width="16.42578125" style="36" hidden="1" customWidth="1"/>
    <col min="25" max="25" width="13.140625" style="36" hidden="1" customWidth="1"/>
    <col min="26" max="26" width="12.7109375" style="36" hidden="1" customWidth="1"/>
    <col min="27" max="27" width="15.28515625" style="36" customWidth="1"/>
    <col min="28" max="30" width="15.140625" style="36" customWidth="1"/>
    <col min="31" max="31" width="20.42578125" style="36" customWidth="1"/>
    <col min="32" max="33" width="16.42578125" style="36" customWidth="1"/>
    <col min="34" max="34" width="18.140625" style="36" customWidth="1"/>
    <col min="35" max="35" width="19.7109375" style="36" customWidth="1"/>
    <col min="36" max="36" width="24.28515625" style="36" customWidth="1"/>
    <col min="37" max="37" width="16.28515625" style="36" customWidth="1"/>
    <col min="38" max="38" width="16.42578125" style="36" customWidth="1"/>
    <col min="39" max="39" width="12.42578125" style="36" customWidth="1"/>
    <col min="40" max="42" width="11.42578125" style="36" customWidth="1"/>
    <col min="43" max="43" width="20.85546875" style="36" customWidth="1"/>
    <col min="44" max="44" width="15.28515625" style="36" customWidth="1"/>
    <col min="45" max="45" width="11.42578125" style="36" customWidth="1"/>
    <col min="46" max="46" width="11" style="36" customWidth="1"/>
    <col min="47" max="49" width="11.42578125" style="36" customWidth="1"/>
    <col min="50" max="50" width="20.85546875" style="36" customWidth="1"/>
    <col min="51" max="51" width="15.28515625" style="36" customWidth="1"/>
    <col min="52" max="66" width="11.42578125" style="36" customWidth="1"/>
    <col min="67" max="67" width="12.28515625" style="36" bestFit="1" customWidth="1"/>
    <col min="68" max="16384" width="11.42578125" style="36"/>
  </cols>
  <sheetData>
    <row r="1" spans="1:82" ht="8.25" customHeight="1" x14ac:dyDescent="0.2"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</row>
    <row r="2" spans="1:82" ht="8.25" customHeight="1" x14ac:dyDescent="0.2"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</row>
    <row r="3" spans="1:82" ht="8.25" customHeight="1" thickBot="1" x14ac:dyDescent="0.25"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</row>
    <row r="4" spans="1:82" ht="93.75" customHeight="1" thickBot="1" x14ac:dyDescent="0.25">
      <c r="A4" s="206"/>
      <c r="B4" s="207"/>
      <c r="C4" s="249" t="s">
        <v>73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37" t="s">
        <v>74</v>
      </c>
      <c r="AJ4" s="38"/>
    </row>
    <row r="5" spans="1:82" ht="12.75" customHeight="1" thickBot="1" x14ac:dyDescent="0.25">
      <c r="A5" s="179" t="s">
        <v>75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80"/>
      <c r="AJ5" s="180"/>
    </row>
    <row r="6" spans="1:82" s="41" customFormat="1" ht="47.25" customHeight="1" thickBot="1" x14ac:dyDescent="0.25">
      <c r="A6" s="175" t="s">
        <v>76</v>
      </c>
      <c r="B6" s="176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5"/>
      <c r="AI6" s="39" t="s">
        <v>77</v>
      </c>
      <c r="AJ6" s="40"/>
    </row>
    <row r="7" spans="1:82" s="41" customFormat="1" ht="51.75" customHeight="1" thickBot="1" x14ac:dyDescent="0.25">
      <c r="A7" s="175" t="s">
        <v>78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39" t="s">
        <v>79</v>
      </c>
      <c r="AJ7" s="40"/>
    </row>
    <row r="8" spans="1:82" s="42" customFormat="1" ht="15" customHeight="1" thickBot="1" x14ac:dyDescent="0.25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6"/>
      <c r="AG8" s="186"/>
      <c r="AH8" s="186"/>
      <c r="AI8" s="187"/>
      <c r="AJ8" s="187"/>
    </row>
    <row r="9" spans="1:82" ht="56.25" customHeight="1" thickBot="1" x14ac:dyDescent="0.25">
      <c r="A9" s="194" t="s">
        <v>80</v>
      </c>
      <c r="B9" s="195"/>
      <c r="C9" s="195"/>
      <c r="D9" s="195"/>
      <c r="E9" s="195"/>
      <c r="F9" s="195"/>
      <c r="G9" s="195"/>
      <c r="H9" s="195"/>
      <c r="I9" s="195"/>
      <c r="J9" s="199" t="s">
        <v>81</v>
      </c>
      <c r="K9" s="200"/>
      <c r="L9" s="200"/>
      <c r="M9" s="200"/>
      <c r="N9" s="200"/>
      <c r="O9" s="200"/>
      <c r="P9" s="201" t="s">
        <v>82</v>
      </c>
      <c r="Q9" s="201"/>
      <c r="R9" s="201"/>
      <c r="S9" s="201"/>
      <c r="T9" s="201"/>
      <c r="U9" s="201"/>
      <c r="V9" s="201"/>
      <c r="W9" s="201"/>
      <c r="X9" s="201"/>
      <c r="Y9" s="201"/>
      <c r="Z9" s="202"/>
      <c r="AA9" s="199" t="s">
        <v>181</v>
      </c>
      <c r="AB9" s="200"/>
      <c r="AC9" s="200"/>
      <c r="AD9" s="200"/>
      <c r="AE9" s="200"/>
      <c r="AF9" s="181" t="s">
        <v>83</v>
      </c>
      <c r="AG9" s="182"/>
      <c r="AH9" s="182"/>
      <c r="AI9" s="182"/>
      <c r="AJ9" s="183"/>
    </row>
    <row r="10" spans="1:82" s="43" customFormat="1" ht="36" customHeight="1" x14ac:dyDescent="0.2">
      <c r="A10" s="137" t="s">
        <v>84</v>
      </c>
      <c r="B10" s="196" t="s">
        <v>85</v>
      </c>
      <c r="C10" s="140" t="s">
        <v>86</v>
      </c>
      <c r="D10" s="140" t="s">
        <v>87</v>
      </c>
      <c r="E10" s="140" t="s">
        <v>88</v>
      </c>
      <c r="F10" s="140" t="s">
        <v>89</v>
      </c>
      <c r="G10" s="140"/>
      <c r="H10" s="140" t="s">
        <v>90</v>
      </c>
      <c r="I10" s="140" t="s">
        <v>91</v>
      </c>
      <c r="J10" s="162" t="s">
        <v>0</v>
      </c>
      <c r="K10" s="159"/>
      <c r="L10" s="158" t="s">
        <v>1</v>
      </c>
      <c r="M10" s="162"/>
      <c r="N10" s="159"/>
      <c r="O10" s="59" t="s">
        <v>92</v>
      </c>
      <c r="P10" s="184" t="s">
        <v>93</v>
      </c>
      <c r="Q10" s="255" t="s">
        <v>94</v>
      </c>
      <c r="R10" s="172" t="s">
        <v>95</v>
      </c>
      <c r="S10" s="203" t="s">
        <v>96</v>
      </c>
      <c r="T10" s="204"/>
      <c r="U10" s="204"/>
      <c r="V10" s="204"/>
      <c r="W10" s="204"/>
      <c r="X10" s="204"/>
      <c r="Y10" s="204"/>
      <c r="Z10" s="205"/>
      <c r="AA10" s="158" t="s">
        <v>0</v>
      </c>
      <c r="AB10" s="159"/>
      <c r="AC10" s="158" t="s">
        <v>1</v>
      </c>
      <c r="AD10" s="162"/>
      <c r="AE10" s="60" t="s">
        <v>92</v>
      </c>
      <c r="AF10" s="124" t="s">
        <v>97</v>
      </c>
      <c r="AG10" s="121" t="s">
        <v>98</v>
      </c>
      <c r="AH10" s="121" t="s">
        <v>99</v>
      </c>
      <c r="AI10" s="191" t="s">
        <v>100</v>
      </c>
      <c r="AJ10" s="188" t="s">
        <v>101</v>
      </c>
    </row>
    <row r="11" spans="1:82" s="46" customFormat="1" ht="21.75" customHeight="1" thickBot="1" x14ac:dyDescent="0.35">
      <c r="A11" s="138"/>
      <c r="B11" s="197"/>
      <c r="C11" s="141"/>
      <c r="D11" s="141"/>
      <c r="E11" s="141"/>
      <c r="F11" s="141" t="s">
        <v>102</v>
      </c>
      <c r="G11" s="141" t="s">
        <v>103</v>
      </c>
      <c r="H11" s="141"/>
      <c r="I11" s="141"/>
      <c r="J11" s="163"/>
      <c r="K11" s="161"/>
      <c r="L11" s="160"/>
      <c r="M11" s="163"/>
      <c r="N11" s="161"/>
      <c r="O11" s="44" t="s">
        <v>8</v>
      </c>
      <c r="P11" s="146"/>
      <c r="Q11" s="256"/>
      <c r="R11" s="173"/>
      <c r="S11" s="127" t="s">
        <v>104</v>
      </c>
      <c r="T11" s="114" t="s">
        <v>105</v>
      </c>
      <c r="U11" s="114" t="s">
        <v>106</v>
      </c>
      <c r="V11" s="114" t="s">
        <v>107</v>
      </c>
      <c r="W11" s="114" t="s">
        <v>108</v>
      </c>
      <c r="X11" s="145" t="s">
        <v>109</v>
      </c>
      <c r="Y11" s="114" t="s">
        <v>110</v>
      </c>
      <c r="Z11" s="116" t="s">
        <v>111</v>
      </c>
      <c r="AA11" s="160"/>
      <c r="AB11" s="161"/>
      <c r="AC11" s="160"/>
      <c r="AD11" s="163"/>
      <c r="AE11" s="45" t="s">
        <v>8</v>
      </c>
      <c r="AF11" s="125"/>
      <c r="AG11" s="122"/>
      <c r="AH11" s="122"/>
      <c r="AI11" s="192"/>
      <c r="AJ11" s="189"/>
    </row>
    <row r="12" spans="1:82" s="46" customFormat="1" ht="27.75" customHeight="1" x14ac:dyDescent="0.3">
      <c r="A12" s="138"/>
      <c r="B12" s="197"/>
      <c r="C12" s="141"/>
      <c r="D12" s="141"/>
      <c r="E12" s="141"/>
      <c r="F12" s="141"/>
      <c r="G12" s="141"/>
      <c r="H12" s="141"/>
      <c r="I12" s="141"/>
      <c r="J12" s="235" t="s">
        <v>112</v>
      </c>
      <c r="K12" s="96" t="s">
        <v>28</v>
      </c>
      <c r="L12" s="96" t="s">
        <v>112</v>
      </c>
      <c r="M12" s="96" t="s">
        <v>28</v>
      </c>
      <c r="N12" s="96" t="s">
        <v>113</v>
      </c>
      <c r="O12" s="47" t="s">
        <v>114</v>
      </c>
      <c r="P12" s="146"/>
      <c r="Q12" s="256"/>
      <c r="R12" s="173"/>
      <c r="S12" s="127"/>
      <c r="T12" s="114"/>
      <c r="U12" s="114"/>
      <c r="V12" s="114"/>
      <c r="W12" s="114"/>
      <c r="X12" s="146"/>
      <c r="Y12" s="114"/>
      <c r="Z12" s="116"/>
      <c r="AA12" s="96" t="s">
        <v>112</v>
      </c>
      <c r="AB12" s="96" t="s">
        <v>28</v>
      </c>
      <c r="AC12" s="98" t="s">
        <v>112</v>
      </c>
      <c r="AD12" s="96" t="s">
        <v>28</v>
      </c>
      <c r="AE12" s="48" t="s">
        <v>114</v>
      </c>
      <c r="AF12" s="125"/>
      <c r="AG12" s="122"/>
      <c r="AH12" s="122"/>
      <c r="AI12" s="192"/>
      <c r="AJ12" s="189"/>
    </row>
    <row r="13" spans="1:82" s="43" customFormat="1" ht="36.75" customHeight="1" x14ac:dyDescent="0.2">
      <c r="A13" s="138"/>
      <c r="B13" s="197"/>
      <c r="C13" s="141"/>
      <c r="D13" s="141"/>
      <c r="E13" s="141"/>
      <c r="F13" s="141"/>
      <c r="G13" s="141"/>
      <c r="H13" s="141"/>
      <c r="I13" s="141"/>
      <c r="J13" s="235"/>
      <c r="K13" s="96"/>
      <c r="L13" s="96"/>
      <c r="M13" s="96"/>
      <c r="N13" s="96"/>
      <c r="O13" s="49" t="s">
        <v>10</v>
      </c>
      <c r="P13" s="146"/>
      <c r="Q13" s="256"/>
      <c r="R13" s="173"/>
      <c r="S13" s="127"/>
      <c r="T13" s="114"/>
      <c r="U13" s="114"/>
      <c r="V13" s="114"/>
      <c r="W13" s="114"/>
      <c r="X13" s="146"/>
      <c r="Y13" s="114"/>
      <c r="Z13" s="116"/>
      <c r="AA13" s="96"/>
      <c r="AB13" s="96"/>
      <c r="AC13" s="96"/>
      <c r="AD13" s="96"/>
      <c r="AE13" s="50" t="s">
        <v>10</v>
      </c>
      <c r="AF13" s="125"/>
      <c r="AG13" s="122"/>
      <c r="AH13" s="122"/>
      <c r="AI13" s="192"/>
      <c r="AJ13" s="189"/>
    </row>
    <row r="14" spans="1:82" s="43" customFormat="1" ht="30" customHeight="1" thickBot="1" x14ac:dyDescent="0.25">
      <c r="A14" s="139"/>
      <c r="B14" s="198"/>
      <c r="C14" s="142"/>
      <c r="D14" s="142"/>
      <c r="E14" s="142"/>
      <c r="F14" s="142"/>
      <c r="G14" s="142"/>
      <c r="H14" s="142"/>
      <c r="I14" s="142"/>
      <c r="J14" s="236"/>
      <c r="K14" s="97"/>
      <c r="L14" s="97"/>
      <c r="M14" s="97"/>
      <c r="N14" s="97"/>
      <c r="O14" s="61" t="s">
        <v>12</v>
      </c>
      <c r="P14" s="147"/>
      <c r="Q14" s="257"/>
      <c r="R14" s="174"/>
      <c r="S14" s="128"/>
      <c r="T14" s="115"/>
      <c r="U14" s="115"/>
      <c r="V14" s="115"/>
      <c r="W14" s="115"/>
      <c r="X14" s="147"/>
      <c r="Y14" s="115"/>
      <c r="Z14" s="117"/>
      <c r="AA14" s="97"/>
      <c r="AB14" s="97"/>
      <c r="AC14" s="97"/>
      <c r="AD14" s="97"/>
      <c r="AE14" s="62" t="s">
        <v>12</v>
      </c>
      <c r="AF14" s="126"/>
      <c r="AG14" s="123"/>
      <c r="AH14" s="123"/>
      <c r="AI14" s="193"/>
      <c r="AJ14" s="190"/>
      <c r="BO14" s="90"/>
      <c r="BP14" s="90" t="s">
        <v>115</v>
      </c>
    </row>
    <row r="15" spans="1:82" s="51" customFormat="1" ht="27" customHeight="1" x14ac:dyDescent="0.2">
      <c r="A15" s="210"/>
      <c r="B15" s="222"/>
      <c r="C15" s="157"/>
      <c r="D15" s="213"/>
      <c r="E15" s="68"/>
      <c r="F15" s="58"/>
      <c r="G15" s="32"/>
      <c r="H15" s="32"/>
      <c r="I15" s="246"/>
      <c r="J15" s="237"/>
      <c r="K15" s="243" t="e">
        <f>VLOOKUP(J15,Hoja1!$E$1:$F$6,2)</f>
        <v>#N/A</v>
      </c>
      <c r="L15" s="240"/>
      <c r="M15" s="106" t="e">
        <f>VLOOKUP(L15,Hoja1!$E$1:$G$6,3)</f>
        <v>#N/A</v>
      </c>
      <c r="N15" s="118"/>
      <c r="O15" s="170" t="str">
        <f>IF(J15&lt;&gt;"",(INDEX(Hoja1!$B$34:$G$39,MATCH(J15,Hoja1!$B$34:$B$39,0),MATCH(L15,Hoja1!$B$34:$G$34,0))),"")</f>
        <v/>
      </c>
      <c r="P15" s="143"/>
      <c r="Q15" s="143"/>
      <c r="R15" s="143"/>
      <c r="S15" s="131"/>
      <c r="T15" s="129"/>
      <c r="U15" s="129"/>
      <c r="V15" s="131"/>
      <c r="W15" s="131"/>
      <c r="X15" s="148">
        <f>+IF(ISBLANK(P15),0,100/COUNTA($P$15:$P$20))</f>
        <v>0</v>
      </c>
      <c r="Y15" s="135">
        <f>IF(X15=0,0,LOOKUP($S$11,Preguntas!$B$5:$C$9) * LOOKUP(S15,Preguntas!$F$4:$G$5) +  LOOKUP($T$11,Preguntas!$B$5:$C$9) * LOOKUP(T15,Preguntas!$F$4:$G$5) + LOOKUP($U$11,Preguntas!$B$5:$C$9) * LOOKUP(U15,Preguntas!$F$4:$G$5) + LOOKUP($V$11,Preguntas!$B$5:$C$9) * LOOKUP(V15,Preguntas!$F$4:$G$5) + LOOKUP($W$11,Preguntas!$B$5:$C$9) * LOOKUP(W15,Preguntas!$F$4:$G$5))</f>
        <v>0</v>
      </c>
      <c r="Z15" s="112">
        <f>((X15*Y15)/100)+((X17*Y17)/100)+((X19*Y19)/100)</f>
        <v>0</v>
      </c>
      <c r="AA15" s="99">
        <f>IF(Z15&lt;=50,J15,IF(Z15&lt;=75,J15-1,J15-1))</f>
        <v>0</v>
      </c>
      <c r="AB15" s="101" t="e">
        <f>VLOOKUP(AA15,Hoja1!$E$1:$F$6,2)</f>
        <v>#N/A</v>
      </c>
      <c r="AC15" s="104">
        <f>IF(Z15&lt;=50,L15,IF(Z15&lt;=75,L15-0,L15-1))</f>
        <v>0</v>
      </c>
      <c r="AD15" s="106" t="e">
        <f>VLOOKUP(AC15,Hoja1!$E$1:$G$6,3)</f>
        <v>#N/A</v>
      </c>
      <c r="AE15" s="108" t="e">
        <f>IF(AA15&lt;&gt;"",(INDEX(Hoja1!$B$34:$G$39,MATCH(AA15,Hoja1!$B$34:$B$39,0),MATCH(AC15,Hoja1!$B$34:$G$34,0))),"")</f>
        <v>#N/A</v>
      </c>
      <c r="AF15" s="110"/>
      <c r="AG15" s="214"/>
      <c r="AH15" s="143"/>
      <c r="AI15" s="250"/>
      <c r="AJ15" s="133"/>
      <c r="BO15" s="91">
        <f>B15</f>
        <v>0</v>
      </c>
      <c r="BP15" s="91">
        <f>IF($BO$15="Corrupción",3,1)</f>
        <v>1</v>
      </c>
      <c r="BQ15" s="51" t="str">
        <f>IF($BO$15="Corrupción","Reducir el riesgo","Reducir el riesgo")</f>
        <v>Reducir el riesgo</v>
      </c>
    </row>
    <row r="16" spans="1:82" s="51" customFormat="1" ht="49.5" customHeight="1" x14ac:dyDescent="0.2">
      <c r="A16" s="211"/>
      <c r="B16" s="223"/>
      <c r="C16" s="143"/>
      <c r="D16" s="214"/>
      <c r="E16" s="68"/>
      <c r="F16" s="25"/>
      <c r="G16" s="32"/>
      <c r="H16" s="32"/>
      <c r="I16" s="230"/>
      <c r="J16" s="237"/>
      <c r="K16" s="244"/>
      <c r="L16" s="240"/>
      <c r="M16" s="106"/>
      <c r="N16" s="119"/>
      <c r="O16" s="170"/>
      <c r="P16" s="118"/>
      <c r="Q16" s="118"/>
      <c r="R16" s="118"/>
      <c r="S16" s="132"/>
      <c r="T16" s="130"/>
      <c r="U16" s="130"/>
      <c r="V16" s="132"/>
      <c r="W16" s="132"/>
      <c r="X16" s="149"/>
      <c r="Y16" s="136"/>
      <c r="Z16" s="112"/>
      <c r="AA16" s="99"/>
      <c r="AB16" s="102"/>
      <c r="AC16" s="104"/>
      <c r="AD16" s="106"/>
      <c r="AE16" s="108"/>
      <c r="AF16" s="110"/>
      <c r="AG16" s="214"/>
      <c r="AH16" s="143"/>
      <c r="AI16" s="250"/>
      <c r="AJ16" s="133"/>
      <c r="BO16" s="91"/>
      <c r="BP16" s="91">
        <f>IF($BO$15="Corrupción",4,2)</f>
        <v>2</v>
      </c>
      <c r="BQ16" s="51" t="str">
        <f>IF($BO$15="Corrupción","Reducir el riesgo","Evitar el riesgo")</f>
        <v>Evitar el riesgo</v>
      </c>
    </row>
    <row r="17" spans="1:69" s="51" customFormat="1" ht="72" customHeight="1" x14ac:dyDescent="0.2">
      <c r="A17" s="211"/>
      <c r="B17" s="223"/>
      <c r="C17" s="143"/>
      <c r="D17" s="214"/>
      <c r="E17" s="68"/>
      <c r="F17" s="25"/>
      <c r="G17" s="32"/>
      <c r="H17" s="32"/>
      <c r="I17" s="230"/>
      <c r="J17" s="237"/>
      <c r="K17" s="244"/>
      <c r="L17" s="240"/>
      <c r="M17" s="106"/>
      <c r="N17" s="119"/>
      <c r="O17" s="170"/>
      <c r="P17" s="152"/>
      <c r="Q17" s="152"/>
      <c r="R17" s="152"/>
      <c r="S17" s="153"/>
      <c r="T17" s="129"/>
      <c r="U17" s="129"/>
      <c r="V17" s="153"/>
      <c r="W17" s="153"/>
      <c r="X17" s="148">
        <f>+IF(ISBLANK(P17),0,100/COUNTA($P$15:$P$20))</f>
        <v>0</v>
      </c>
      <c r="Y17" s="135">
        <f>IF(X17=0,0,LOOKUP($S$11,Preguntas!$B$5:$C$9) * LOOKUP(S17,Preguntas!$F$4:$G$5) +  LOOKUP($T$11,Preguntas!$B$5:$C$9) * LOOKUP(T17,Preguntas!$F$4:$G$5) + LOOKUP($U$11,Preguntas!$B$5:$C$9) * LOOKUP(U17,Preguntas!$F$4:$G$5) + LOOKUP($V$11,Preguntas!$B$5:$C$9) * LOOKUP(V17,Preguntas!$F$4:$G$5) + LOOKUP($W$11,Preguntas!$B$5:$C$9) * LOOKUP(W17,Preguntas!$F$4:$G$5))</f>
        <v>0</v>
      </c>
      <c r="Z17" s="112"/>
      <c r="AA17" s="99"/>
      <c r="AB17" s="102"/>
      <c r="AC17" s="104"/>
      <c r="AD17" s="106"/>
      <c r="AE17" s="108"/>
      <c r="AF17" s="110"/>
      <c r="AG17" s="80"/>
      <c r="AH17" s="143"/>
      <c r="AI17" s="83"/>
      <c r="AJ17" s="84"/>
      <c r="BO17" s="91"/>
      <c r="BP17" s="91">
        <f>IF($BO$15="Corrupción",5,3)</f>
        <v>3</v>
      </c>
      <c r="BQ17" s="51" t="str">
        <f>IF($BO$15="Corrupción","Reducir el riesgo","Compartir o transferir.")</f>
        <v>Compartir o transferir.</v>
      </c>
    </row>
    <row r="18" spans="1:69" s="51" customFormat="1" ht="87.75" customHeight="1" x14ac:dyDescent="0.2">
      <c r="A18" s="211"/>
      <c r="B18" s="223"/>
      <c r="C18" s="143"/>
      <c r="D18" s="214"/>
      <c r="E18" s="68"/>
      <c r="F18" s="25"/>
      <c r="G18" s="32"/>
      <c r="H18" s="32"/>
      <c r="I18" s="230"/>
      <c r="J18" s="237"/>
      <c r="K18" s="244"/>
      <c r="L18" s="240"/>
      <c r="M18" s="106"/>
      <c r="N18" s="119"/>
      <c r="O18" s="170"/>
      <c r="P18" s="118"/>
      <c r="Q18" s="118"/>
      <c r="R18" s="118"/>
      <c r="S18" s="132"/>
      <c r="T18" s="130"/>
      <c r="U18" s="130"/>
      <c r="V18" s="132"/>
      <c r="W18" s="132"/>
      <c r="X18" s="149"/>
      <c r="Y18" s="136"/>
      <c r="Z18" s="112"/>
      <c r="AA18" s="99"/>
      <c r="AB18" s="102"/>
      <c r="AC18" s="104"/>
      <c r="AD18" s="106"/>
      <c r="AE18" s="108"/>
      <c r="AF18" s="110"/>
      <c r="AG18" s="80"/>
      <c r="AH18" s="143"/>
      <c r="AI18" s="83"/>
      <c r="AJ18" s="84"/>
      <c r="BO18" s="91"/>
      <c r="BP18" s="91">
        <f>IF($BO$15="Corrupción","",4)</f>
        <v>4</v>
      </c>
    </row>
    <row r="19" spans="1:69" s="51" customFormat="1" ht="28.5" customHeight="1" x14ac:dyDescent="0.2">
      <c r="A19" s="211"/>
      <c r="B19" s="223"/>
      <c r="C19" s="143"/>
      <c r="D19" s="214"/>
      <c r="E19" s="68"/>
      <c r="F19" s="25"/>
      <c r="G19" s="32"/>
      <c r="H19" s="17"/>
      <c r="I19" s="230"/>
      <c r="J19" s="237"/>
      <c r="K19" s="244"/>
      <c r="L19" s="240"/>
      <c r="M19" s="106"/>
      <c r="N19" s="119"/>
      <c r="O19" s="170"/>
      <c r="P19" s="152"/>
      <c r="Q19" s="152"/>
      <c r="R19" s="152"/>
      <c r="S19" s="153"/>
      <c r="T19" s="129"/>
      <c r="U19" s="129"/>
      <c r="V19" s="153"/>
      <c r="W19" s="153"/>
      <c r="X19" s="148">
        <f>+IF(ISBLANK(P19),0,100/COUNTA($P$15:$P$20))</f>
        <v>0</v>
      </c>
      <c r="Y19" s="135">
        <f>IF(X19=0,0,LOOKUP($S$11,Preguntas!$B$5:$C$9) * LOOKUP(S19,Preguntas!$F$4:$G$5) +  LOOKUP($T$11,Preguntas!$B$5:$C$9) * LOOKUP(T19,Preguntas!$F$4:$G$5) + LOOKUP($U$11,Preguntas!$B$5:$C$9) * LOOKUP(U19,Preguntas!$F$4:$G$5) + LOOKUP($V$11,Preguntas!$B$5:$C$9) * LOOKUP(V19,Preguntas!$F$4:$G$5) + LOOKUP($W$11,Preguntas!$B$5:$C$9) * LOOKUP(W19,Preguntas!$F$4:$G$5))</f>
        <v>0</v>
      </c>
      <c r="Z19" s="112"/>
      <c r="AA19" s="99"/>
      <c r="AB19" s="102"/>
      <c r="AC19" s="104"/>
      <c r="AD19" s="106"/>
      <c r="AE19" s="108"/>
      <c r="AF19" s="110"/>
      <c r="AG19" s="143"/>
      <c r="AH19" s="143"/>
      <c r="AI19" s="250"/>
      <c r="AJ19" s="133"/>
      <c r="BO19" s="91"/>
      <c r="BP19" s="91">
        <f>IF($BO$15="Corrupción","",5)</f>
        <v>5</v>
      </c>
    </row>
    <row r="20" spans="1:69" s="51" customFormat="1" ht="28.5" customHeight="1" thickBot="1" x14ac:dyDescent="0.25">
      <c r="A20" s="212"/>
      <c r="B20" s="224"/>
      <c r="C20" s="144"/>
      <c r="D20" s="215"/>
      <c r="E20" s="35"/>
      <c r="F20" s="57"/>
      <c r="G20" s="35"/>
      <c r="H20" s="35"/>
      <c r="I20" s="231"/>
      <c r="J20" s="238"/>
      <c r="K20" s="245"/>
      <c r="L20" s="241"/>
      <c r="M20" s="107"/>
      <c r="N20" s="120"/>
      <c r="O20" s="171"/>
      <c r="P20" s="144"/>
      <c r="Q20" s="144"/>
      <c r="R20" s="144"/>
      <c r="S20" s="169"/>
      <c r="T20" s="164"/>
      <c r="U20" s="164"/>
      <c r="V20" s="169"/>
      <c r="W20" s="169"/>
      <c r="X20" s="150"/>
      <c r="Y20" s="136"/>
      <c r="Z20" s="113"/>
      <c r="AA20" s="100"/>
      <c r="AB20" s="103"/>
      <c r="AC20" s="105"/>
      <c r="AD20" s="107"/>
      <c r="AE20" s="109"/>
      <c r="AF20" s="111"/>
      <c r="AG20" s="144"/>
      <c r="AH20" s="144"/>
      <c r="AI20" s="251"/>
      <c r="AJ20" s="134"/>
    </row>
    <row r="21" spans="1:69" s="51" customFormat="1" ht="46.5" customHeight="1" x14ac:dyDescent="0.2">
      <c r="A21" s="216"/>
      <c r="B21" s="225"/>
      <c r="C21" s="217"/>
      <c r="D21" s="218"/>
      <c r="E21" s="69"/>
      <c r="F21" s="27"/>
      <c r="G21" s="32"/>
      <c r="H21" s="71"/>
      <c r="I21" s="229"/>
      <c r="J21" s="237"/>
      <c r="K21" s="243" t="e">
        <f>VLOOKUP(J21,Hoja1!$E$1:$F$6,2)</f>
        <v>#N/A</v>
      </c>
      <c r="L21" s="247"/>
      <c r="M21" s="106" t="e">
        <f>VLOOKUP(L21,Hoja1!$E$1:$G$6,3)</f>
        <v>#N/A</v>
      </c>
      <c r="N21" s="217"/>
      <c r="O21" s="248" t="str">
        <f>IF(J21&lt;&gt;"",(INDEX(Hoja1!$B$34:$G$39,MATCH(J21,Hoja1!$B$34:$B$39,0),MATCH(L21,Hoja1!$B$34:$G$34,0))),"")</f>
        <v/>
      </c>
      <c r="P21" s="157"/>
      <c r="Q21" s="157"/>
      <c r="R21" s="157"/>
      <c r="S21" s="168"/>
      <c r="T21" s="167"/>
      <c r="U21" s="167"/>
      <c r="V21" s="168"/>
      <c r="W21" s="168"/>
      <c r="X21" s="151">
        <f>+IF(ISBLANK(P21),0,100/COUNTA($P$21:$P$26))</f>
        <v>0</v>
      </c>
      <c r="Y21" s="135">
        <f>IF(X21=0,0,LOOKUP($S$11,Preguntas!$B$5:$C$9) * LOOKUP(S21,Preguntas!$F$4:$G$5) +  LOOKUP($T$11,Preguntas!$B$5:$C$9) * LOOKUP(T21,Preguntas!$F$4:$G$5) + LOOKUP($U$11,Preguntas!$B$5:$C$9) * LOOKUP(U21,Preguntas!$F$4:$G$5) + LOOKUP($V$11,Preguntas!$B$5:$C$9) * LOOKUP(V21,Preguntas!$F$4:$G$5) + LOOKUP($W$11,Preguntas!$B$5:$C$9) * LOOKUP(W21,Preguntas!$F$4:$G$5))</f>
        <v>0</v>
      </c>
      <c r="Z21" s="252">
        <f t="shared" ref="Z21" si="0">((X21*Y21)/100)+((X23*Y23)/100)+((X25*Y25)/100)</f>
        <v>0</v>
      </c>
      <c r="AA21" s="165">
        <f>IF(Z21&lt;=50,J21,IF(Z21&lt;=75,J21-1,J21-1))</f>
        <v>0</v>
      </c>
      <c r="AB21" s="101" t="e">
        <f>VLOOKUP(AA15,Hoja1!$E$1:$F$6,2)</f>
        <v>#N/A</v>
      </c>
      <c r="AC21" s="166">
        <f>IF(Z21&lt;=50,L21,IF(Z21&lt;=75,L21-0,L21-1))</f>
        <v>0</v>
      </c>
      <c r="AD21" s="106" t="e">
        <f>VLOOKUP(AC21,Hoja1!$E$1:$G$6,3)</f>
        <v>#N/A</v>
      </c>
      <c r="AE21" s="108" t="e">
        <f>IF(AA21&lt;&gt;"",(INDEX(Hoja1!$B$34:$G$39,MATCH(AA21,Hoja1!$B$34:$B$39,0),MATCH(AC21,Hoja1!$B$34:$G$34,0))),"")</f>
        <v>#N/A</v>
      </c>
      <c r="AF21" s="156"/>
      <c r="AG21" s="157"/>
      <c r="AH21" s="157"/>
      <c r="AI21" s="250"/>
      <c r="AJ21" s="133"/>
      <c r="BO21" s="91">
        <f>B21</f>
        <v>0</v>
      </c>
      <c r="BP21" s="91">
        <f>IF($BO$21="Corrupción",3,1)</f>
        <v>1</v>
      </c>
      <c r="BQ21" s="51" t="str">
        <f>IF($BO$21="Corrupción","Reducir el riesgo","Reducir el riesgo")</f>
        <v>Reducir el riesgo</v>
      </c>
    </row>
    <row r="22" spans="1:69" s="51" customFormat="1" ht="150" customHeight="1" x14ac:dyDescent="0.2">
      <c r="A22" s="211"/>
      <c r="B22" s="226"/>
      <c r="C22" s="119"/>
      <c r="D22" s="219"/>
      <c r="E22" s="70"/>
      <c r="F22" s="24"/>
      <c r="G22" s="32"/>
      <c r="H22" s="80"/>
      <c r="I22" s="230"/>
      <c r="J22" s="237"/>
      <c r="K22" s="244"/>
      <c r="L22" s="240"/>
      <c r="M22" s="106"/>
      <c r="N22" s="119"/>
      <c r="O22" s="170"/>
      <c r="P22" s="118"/>
      <c r="Q22" s="118"/>
      <c r="R22" s="118"/>
      <c r="S22" s="132"/>
      <c r="T22" s="130"/>
      <c r="U22" s="130"/>
      <c r="V22" s="132"/>
      <c r="W22" s="132"/>
      <c r="X22" s="149"/>
      <c r="Y22" s="136"/>
      <c r="Z22" s="253"/>
      <c r="AA22" s="99"/>
      <c r="AB22" s="102"/>
      <c r="AC22" s="104"/>
      <c r="AD22" s="106"/>
      <c r="AE22" s="108"/>
      <c r="AF22" s="110"/>
      <c r="AG22" s="143"/>
      <c r="AH22" s="143"/>
      <c r="AI22" s="250"/>
      <c r="AJ22" s="133"/>
      <c r="BO22" s="91"/>
      <c r="BP22" s="91">
        <f>IF($BO$21="Corrupción",4,2)</f>
        <v>2</v>
      </c>
      <c r="BQ22" s="51" t="str">
        <f>IF($BO$21="Corrupción","Reducir el riesgo","Evitar el riesgo")</f>
        <v>Evitar el riesgo</v>
      </c>
    </row>
    <row r="23" spans="1:69" s="51" customFormat="1" ht="57.75" customHeight="1" x14ac:dyDescent="0.2">
      <c r="A23" s="211"/>
      <c r="B23" s="226"/>
      <c r="C23" s="119"/>
      <c r="D23" s="219"/>
      <c r="E23" s="70"/>
      <c r="F23" s="24"/>
      <c r="G23" s="32"/>
      <c r="H23" s="80"/>
      <c r="I23" s="230"/>
      <c r="J23" s="237"/>
      <c r="K23" s="244"/>
      <c r="L23" s="240"/>
      <c r="M23" s="106"/>
      <c r="N23" s="119"/>
      <c r="O23" s="170"/>
      <c r="P23" s="152"/>
      <c r="Q23" s="152"/>
      <c r="R23" s="152"/>
      <c r="S23" s="153"/>
      <c r="T23" s="129"/>
      <c r="U23" s="129"/>
      <c r="V23" s="153"/>
      <c r="W23" s="153"/>
      <c r="X23" s="148">
        <f>+IF(ISBLANK(P23),0,100/COUNTA($P$21:$P$26))</f>
        <v>0</v>
      </c>
      <c r="Y23" s="135">
        <f>IF(X23=0,0,LOOKUP($S$11,Preguntas!$B$5:$C$9) * LOOKUP(S23,Preguntas!$F$4:$G$5) +  LOOKUP($T$11,Preguntas!$B$5:$C$9) * LOOKUP(T23,Preguntas!$F$4:$G$5) + LOOKUP($U$11,Preguntas!$B$5:$C$9) * LOOKUP(U23,Preguntas!$F$4:$G$5) + LOOKUP($V$11,Preguntas!$B$5:$C$9) * LOOKUP(V23,Preguntas!$F$4:$G$5) + LOOKUP($W$11,Preguntas!$B$5:$C$9) * LOOKUP(W23,Preguntas!$F$4:$G$5))</f>
        <v>0</v>
      </c>
      <c r="Z23" s="253"/>
      <c r="AA23" s="99"/>
      <c r="AB23" s="102"/>
      <c r="AC23" s="104"/>
      <c r="AD23" s="106"/>
      <c r="AE23" s="108"/>
      <c r="AF23" s="110"/>
      <c r="AG23" s="81"/>
      <c r="AH23" s="143"/>
      <c r="AI23" s="78"/>
      <c r="AJ23" s="77"/>
      <c r="BO23" s="91"/>
      <c r="BP23" s="91">
        <f>IF($BO$21="Corrupción",5,3)</f>
        <v>3</v>
      </c>
      <c r="BQ23" s="51" t="str">
        <f>IF($BO$21="Corrupción","Reducir el riesgo","Compartir o transferir.")</f>
        <v>Compartir o transferir.</v>
      </c>
    </row>
    <row r="24" spans="1:69" s="51" customFormat="1" ht="39" customHeight="1" x14ac:dyDescent="0.2">
      <c r="A24" s="211"/>
      <c r="B24" s="226"/>
      <c r="C24" s="119"/>
      <c r="D24" s="219"/>
      <c r="E24" s="70"/>
      <c r="F24" s="24"/>
      <c r="G24" s="32"/>
      <c r="H24" s="80"/>
      <c r="I24" s="230"/>
      <c r="J24" s="237"/>
      <c r="K24" s="244"/>
      <c r="L24" s="240"/>
      <c r="M24" s="106"/>
      <c r="N24" s="119"/>
      <c r="O24" s="170"/>
      <c r="P24" s="118"/>
      <c r="Q24" s="118"/>
      <c r="R24" s="118"/>
      <c r="S24" s="132"/>
      <c r="T24" s="130"/>
      <c r="U24" s="130"/>
      <c r="V24" s="132"/>
      <c r="W24" s="132"/>
      <c r="X24" s="149"/>
      <c r="Y24" s="136"/>
      <c r="Z24" s="253"/>
      <c r="AA24" s="99"/>
      <c r="AB24" s="102"/>
      <c r="AC24" s="104"/>
      <c r="AD24" s="106"/>
      <c r="AE24" s="108"/>
      <c r="AF24" s="110"/>
      <c r="AG24" s="17"/>
      <c r="AH24" s="143"/>
      <c r="AI24" s="26"/>
      <c r="AJ24" s="56"/>
      <c r="BO24" s="91"/>
      <c r="BP24" s="91">
        <f>IF($BO$21="Corrupción","",4)</f>
        <v>4</v>
      </c>
    </row>
    <row r="25" spans="1:69" s="51" customFormat="1" ht="56.25" customHeight="1" x14ac:dyDescent="0.2">
      <c r="A25" s="211"/>
      <c r="B25" s="226"/>
      <c r="C25" s="119"/>
      <c r="D25" s="219"/>
      <c r="E25" s="70"/>
      <c r="F25" s="24"/>
      <c r="G25" s="32"/>
      <c r="H25" s="81"/>
      <c r="I25" s="230"/>
      <c r="J25" s="237"/>
      <c r="K25" s="244"/>
      <c r="L25" s="240"/>
      <c r="M25" s="106"/>
      <c r="N25" s="119"/>
      <c r="O25" s="170"/>
      <c r="P25" s="152"/>
      <c r="Q25" s="152"/>
      <c r="R25" s="152"/>
      <c r="S25" s="152"/>
      <c r="T25" s="129"/>
      <c r="U25" s="129"/>
      <c r="V25" s="153"/>
      <c r="W25" s="153"/>
      <c r="X25" s="148">
        <f>+IF(ISBLANK(P25),0,100/COUNTA($P$21:$P$26))</f>
        <v>0</v>
      </c>
      <c r="Y25" s="135">
        <f>IF(X25=0,0,LOOKUP($S$11,Preguntas!$B$5:$C$9) * LOOKUP(S25,Preguntas!$F$4:$G$5) +  LOOKUP($T$11,Preguntas!$B$5:$C$9) * LOOKUP(T25,Preguntas!$F$4:$G$5) + LOOKUP($U$11,Preguntas!$B$5:$C$9) * LOOKUP(U25,Preguntas!$F$4:$G$5) + LOOKUP($V$11,Preguntas!$B$5:$C$9) * LOOKUP(V25,Preguntas!$F$4:$G$5) + LOOKUP($W$11,Preguntas!$B$5:$C$9) * LOOKUP(W25,Preguntas!$F$4:$G$5))</f>
        <v>0</v>
      </c>
      <c r="Z25" s="253"/>
      <c r="AA25" s="99"/>
      <c r="AB25" s="102"/>
      <c r="AC25" s="104"/>
      <c r="AD25" s="106"/>
      <c r="AE25" s="108"/>
      <c r="AF25" s="110"/>
      <c r="AG25" s="143"/>
      <c r="AH25" s="143"/>
      <c r="AI25" s="154"/>
      <c r="AJ25" s="133"/>
      <c r="BO25" s="91"/>
      <c r="BP25" s="91">
        <f>IF($BO$21="Corrupción","",5)</f>
        <v>5</v>
      </c>
    </row>
    <row r="26" spans="1:69" s="51" customFormat="1" ht="3" customHeight="1" thickBot="1" x14ac:dyDescent="0.25">
      <c r="A26" s="212"/>
      <c r="B26" s="227"/>
      <c r="C26" s="120"/>
      <c r="D26" s="220"/>
      <c r="E26" s="82"/>
      <c r="F26" s="28"/>
      <c r="G26" s="32"/>
      <c r="H26" s="82"/>
      <c r="I26" s="231"/>
      <c r="J26" s="238"/>
      <c r="K26" s="245"/>
      <c r="L26" s="241"/>
      <c r="M26" s="107"/>
      <c r="N26" s="120"/>
      <c r="O26" s="171"/>
      <c r="P26" s="144"/>
      <c r="Q26" s="144"/>
      <c r="R26" s="144"/>
      <c r="S26" s="144"/>
      <c r="T26" s="164"/>
      <c r="U26" s="164"/>
      <c r="V26" s="169"/>
      <c r="W26" s="169"/>
      <c r="X26" s="150"/>
      <c r="Y26" s="136"/>
      <c r="Z26" s="254"/>
      <c r="AA26" s="100"/>
      <c r="AB26" s="103"/>
      <c r="AC26" s="105"/>
      <c r="AD26" s="107"/>
      <c r="AE26" s="109"/>
      <c r="AF26" s="111"/>
      <c r="AG26" s="144"/>
      <c r="AH26" s="144"/>
      <c r="AI26" s="155"/>
      <c r="AJ26" s="134"/>
    </row>
    <row r="27" spans="1:69" ht="40.5" customHeight="1" x14ac:dyDescent="0.2">
      <c r="A27" s="118"/>
      <c r="B27" s="228"/>
      <c r="C27" s="118"/>
      <c r="D27" s="221"/>
      <c r="E27" s="81"/>
      <c r="F27" s="24"/>
      <c r="G27" s="72"/>
      <c r="H27" s="73"/>
      <c r="I27" s="232"/>
      <c r="J27" s="237"/>
      <c r="K27" s="243" t="e">
        <f>VLOOKUP(J27,Hoja1!$E$1:$F$6,2)</f>
        <v>#N/A</v>
      </c>
      <c r="L27" s="240"/>
      <c r="M27" s="106" t="e">
        <f>VLOOKUP(L27,Hoja1!$E$1:$G$6,3)</f>
        <v>#N/A</v>
      </c>
      <c r="N27" s="118"/>
      <c r="O27" s="248" t="str">
        <f>IF(J27&lt;&gt;"",(INDEX(Hoja1!$B$34:$G$39,MATCH(J27,Hoja1!$B$34:$B$39,0),MATCH(L27,Hoja1!$B$34:$G$34,0))),"")</f>
        <v/>
      </c>
      <c r="P27" s="157"/>
      <c r="Q27" s="157"/>
      <c r="R27" s="157"/>
      <c r="S27" s="168"/>
      <c r="T27" s="168"/>
      <c r="U27" s="129"/>
      <c r="V27" s="131"/>
      <c r="W27" s="131"/>
      <c r="X27" s="148">
        <f>+IF(ISBLANK(P27),0,100/COUNTA($P$27:$P$32))</f>
        <v>0</v>
      </c>
      <c r="Y27" s="135">
        <f>IF(X27=0,0,LOOKUP($S$11,Preguntas!$B$5:$C$9) * LOOKUP(S27,Preguntas!$F$4:$G$5) +  LOOKUP($T$11,Preguntas!$B$5:$C$9) * LOOKUP(T27,Preguntas!$F$4:$G$5) + LOOKUP($U$11,Preguntas!$B$5:$C$9) * LOOKUP(U27,Preguntas!$F$4:$G$5) + LOOKUP($V$11,Preguntas!$B$5:$C$9) * LOOKUP(V27,Preguntas!$F$4:$G$5) + LOOKUP($W$11,Preguntas!$B$5:$C$9) * LOOKUP(W27,Preguntas!$F$4:$G$5))</f>
        <v>0</v>
      </c>
      <c r="Z27" s="112">
        <f t="shared" ref="Z27" si="1">((X27*Y27)/100)+((X29*Y29)/100)+((X31*Y31)/100)</f>
        <v>0</v>
      </c>
      <c r="AA27" s="165">
        <f>IF(Z27&lt;=50,J27,IF(Z27&lt;=75,J27-1,J27-1))</f>
        <v>0</v>
      </c>
      <c r="AB27" s="101" t="e">
        <f>VLOOKUP(AA27,Hoja1!$E$1:$F$6,2)</f>
        <v>#N/A</v>
      </c>
      <c r="AC27" s="166">
        <f>IF(Z27&lt;=50,L27,IF(Z27&lt;=75,L27-0,L27-1))</f>
        <v>0</v>
      </c>
      <c r="AD27" s="106" t="e">
        <f>VLOOKUP(AC27,Hoja1!$E$1:$G$6,3)</f>
        <v>#N/A</v>
      </c>
      <c r="AE27" s="108" t="e">
        <f>IF(AA27&lt;&gt;"",(INDEX(Hoja1!$B$34:$G$39,MATCH(AA27,Hoja1!$B$34:$B$39,0),MATCH(AC27,Hoja1!$B$34:$G$34,0))),"")</f>
        <v>#N/A</v>
      </c>
      <c r="AF27" s="110"/>
      <c r="AG27" s="143"/>
      <c r="AH27" s="143"/>
      <c r="AI27" s="209"/>
      <c r="AJ27" s="154"/>
      <c r="BO27" s="91">
        <f>B27</f>
        <v>0</v>
      </c>
      <c r="BP27" s="91">
        <f>IF($BO$27="Corrupción",3,1)</f>
        <v>1</v>
      </c>
      <c r="BQ27" s="51" t="str">
        <f>IF($BO$27="Corrupción","Reducir el riesgo","Reducir el riesgo")</f>
        <v>Reducir el riesgo</v>
      </c>
    </row>
    <row r="28" spans="1:69" ht="49.5" customHeight="1" x14ac:dyDescent="0.2">
      <c r="A28" s="119"/>
      <c r="B28" s="226"/>
      <c r="C28" s="119"/>
      <c r="D28" s="219"/>
      <c r="E28" s="81"/>
      <c r="F28" s="24"/>
      <c r="G28" s="72"/>
      <c r="H28" s="74"/>
      <c r="I28" s="233"/>
      <c r="J28" s="237"/>
      <c r="K28" s="244"/>
      <c r="L28" s="240"/>
      <c r="M28" s="106"/>
      <c r="N28" s="119"/>
      <c r="O28" s="170"/>
      <c r="P28" s="118"/>
      <c r="Q28" s="118"/>
      <c r="R28" s="143"/>
      <c r="S28" s="132"/>
      <c r="T28" s="132"/>
      <c r="U28" s="130"/>
      <c r="V28" s="131"/>
      <c r="W28" s="131"/>
      <c r="X28" s="149"/>
      <c r="Y28" s="136"/>
      <c r="Z28" s="112"/>
      <c r="AA28" s="99"/>
      <c r="AB28" s="102"/>
      <c r="AC28" s="104"/>
      <c r="AD28" s="106"/>
      <c r="AE28" s="108"/>
      <c r="AF28" s="110"/>
      <c r="AG28" s="143"/>
      <c r="AH28" s="143"/>
      <c r="AI28" s="209"/>
      <c r="AJ28" s="154"/>
      <c r="BO28" s="91"/>
      <c r="BP28" s="91">
        <f>IF($BO$27="Corrupción",4,2)</f>
        <v>2</v>
      </c>
      <c r="BQ28" s="51" t="str">
        <f>IF($BO$27="Corrupción","Reducir el riesgo","Evitar el riesgo")</f>
        <v>Evitar el riesgo</v>
      </c>
    </row>
    <row r="29" spans="1:69" ht="45.75" customHeight="1" x14ac:dyDescent="0.2">
      <c r="A29" s="119"/>
      <c r="B29" s="226"/>
      <c r="C29" s="119"/>
      <c r="D29" s="219"/>
      <c r="E29" s="81"/>
      <c r="F29" s="24"/>
      <c r="G29" s="72"/>
      <c r="H29" s="74"/>
      <c r="I29" s="233"/>
      <c r="J29" s="237"/>
      <c r="K29" s="244"/>
      <c r="L29" s="240"/>
      <c r="M29" s="106"/>
      <c r="N29" s="119"/>
      <c r="O29" s="170"/>
      <c r="P29" s="152"/>
      <c r="Q29" s="152"/>
      <c r="R29" s="152"/>
      <c r="S29" s="153"/>
      <c r="T29" s="153"/>
      <c r="U29" s="129"/>
      <c r="V29" s="153"/>
      <c r="W29" s="153"/>
      <c r="X29" s="148">
        <f>+IF(ISBLANK(P29),0,100/COUNTA($P$27:$P$32))</f>
        <v>0</v>
      </c>
      <c r="Y29" s="135">
        <f>IF(X29=0,0,LOOKUP($S$11,Preguntas!$B$5:$C$9) * LOOKUP(S29,Preguntas!$F$4:$G$5) +  LOOKUP($T$11,Preguntas!$B$5:$C$9) * LOOKUP(T29,Preguntas!$F$4:$G$5) + LOOKUP($U$11,Preguntas!$B$5:$C$9) * LOOKUP(U29,Preguntas!$F$4:$G$5) + LOOKUP($V$11,Preguntas!$B$5:$C$9) * LOOKUP(V29,Preguntas!$F$4:$G$5) + LOOKUP($W$11,Preguntas!$B$5:$C$9) * LOOKUP(W29,Preguntas!$F$4:$G$5))</f>
        <v>0</v>
      </c>
      <c r="Z29" s="112"/>
      <c r="AA29" s="99"/>
      <c r="AB29" s="102"/>
      <c r="AC29" s="104"/>
      <c r="AD29" s="106"/>
      <c r="AE29" s="108"/>
      <c r="AF29" s="110"/>
      <c r="AG29" s="81"/>
      <c r="AH29" s="143"/>
      <c r="AI29" s="209"/>
      <c r="AJ29" s="154"/>
      <c r="BO29" s="91"/>
      <c r="BP29" s="91">
        <f>IF($BO$27="Corrupción",5,3)</f>
        <v>3</v>
      </c>
      <c r="BQ29" s="51" t="str">
        <f>IF($BO$27="Corrupción","Reducir el riesgo","Compartir o transferir.")</f>
        <v>Compartir o transferir.</v>
      </c>
    </row>
    <row r="30" spans="1:69" ht="46.5" customHeight="1" x14ac:dyDescent="0.2">
      <c r="A30" s="119"/>
      <c r="B30" s="226"/>
      <c r="C30" s="119"/>
      <c r="D30" s="219"/>
      <c r="E30" s="81"/>
      <c r="F30" s="24"/>
      <c r="G30" s="72"/>
      <c r="H30" s="74"/>
      <c r="I30" s="233"/>
      <c r="J30" s="237"/>
      <c r="K30" s="244"/>
      <c r="L30" s="240"/>
      <c r="M30" s="106"/>
      <c r="N30" s="119"/>
      <c r="O30" s="170"/>
      <c r="P30" s="118"/>
      <c r="Q30" s="118"/>
      <c r="R30" s="118"/>
      <c r="S30" s="132"/>
      <c r="T30" s="132"/>
      <c r="U30" s="130"/>
      <c r="V30" s="132"/>
      <c r="W30" s="132"/>
      <c r="X30" s="149"/>
      <c r="Y30" s="136"/>
      <c r="Z30" s="112"/>
      <c r="AA30" s="99"/>
      <c r="AB30" s="102"/>
      <c r="AC30" s="104"/>
      <c r="AD30" s="106"/>
      <c r="AE30" s="108"/>
      <c r="AF30" s="110"/>
      <c r="AG30" s="17"/>
      <c r="AH30" s="143"/>
      <c r="AI30" s="209"/>
      <c r="AJ30" s="154"/>
      <c r="BO30" s="91"/>
      <c r="BP30" s="91">
        <f>IF($BO$27="Corrupción","",4)</f>
        <v>4</v>
      </c>
    </row>
    <row r="31" spans="1:69" ht="45" customHeight="1" x14ac:dyDescent="0.2">
      <c r="A31" s="119"/>
      <c r="B31" s="226"/>
      <c r="C31" s="119"/>
      <c r="D31" s="219"/>
      <c r="E31" s="81"/>
      <c r="F31" s="24"/>
      <c r="G31" s="72"/>
      <c r="H31" s="74"/>
      <c r="I31" s="233"/>
      <c r="J31" s="237"/>
      <c r="K31" s="244"/>
      <c r="L31" s="240"/>
      <c r="M31" s="106"/>
      <c r="N31" s="119"/>
      <c r="O31" s="170"/>
      <c r="P31" s="152"/>
      <c r="Q31" s="152"/>
      <c r="R31" s="143"/>
      <c r="S31" s="153"/>
      <c r="T31" s="153"/>
      <c r="U31" s="129"/>
      <c r="V31" s="153"/>
      <c r="W31" s="153"/>
      <c r="X31" s="148">
        <f>+IF(ISBLANK(P31),0,100/COUNTA($P$27:$P$32))</f>
        <v>0</v>
      </c>
      <c r="Y31" s="135">
        <f>IF(X31=0,0,LOOKUP($S$11,Preguntas!$B$5:$C$9) * LOOKUP(S31,Preguntas!$F$4:$G$5) +  LOOKUP($T$11,Preguntas!$B$5:$C$9) * LOOKUP(T31,Preguntas!$F$4:$G$5) + LOOKUP($U$11,Preguntas!$B$5:$C$9) * LOOKUP(U31,Preguntas!$F$4:$G$5) + LOOKUP($V$11,Preguntas!$B$5:$C$9) * LOOKUP(V31,Preguntas!$F$4:$G$5) + LOOKUP($W$11,Preguntas!$B$5:$C$9) * LOOKUP(W31,Preguntas!$F$4:$G$5))</f>
        <v>0</v>
      </c>
      <c r="Z31" s="112"/>
      <c r="AA31" s="99"/>
      <c r="AB31" s="102"/>
      <c r="AC31" s="104"/>
      <c r="AD31" s="106"/>
      <c r="AE31" s="108"/>
      <c r="AF31" s="110"/>
      <c r="AG31" s="208"/>
      <c r="AH31" s="143"/>
      <c r="AI31" s="209"/>
      <c r="AJ31" s="154"/>
      <c r="BO31" s="91"/>
      <c r="BP31" s="91">
        <f>IF($BO$27="Corrupción","",5)</f>
        <v>5</v>
      </c>
    </row>
    <row r="32" spans="1:69" ht="48" customHeight="1" thickBot="1" x14ac:dyDescent="0.25">
      <c r="A32" s="120"/>
      <c r="B32" s="227"/>
      <c r="C32" s="120"/>
      <c r="D32" s="220"/>
      <c r="E32" s="82"/>
      <c r="F32" s="28"/>
      <c r="G32" s="75"/>
      <c r="H32" s="76"/>
      <c r="I32" s="234"/>
      <c r="J32" s="239"/>
      <c r="K32" s="245"/>
      <c r="L32" s="242"/>
      <c r="M32" s="107"/>
      <c r="N32" s="258"/>
      <c r="O32" s="171"/>
      <c r="P32" s="118"/>
      <c r="Q32" s="143"/>
      <c r="R32" s="118"/>
      <c r="S32" s="131"/>
      <c r="T32" s="132"/>
      <c r="U32" s="130"/>
      <c r="V32" s="131"/>
      <c r="W32" s="131"/>
      <c r="X32" s="149"/>
      <c r="Y32" s="136"/>
      <c r="Z32" s="112"/>
      <c r="AA32" s="100"/>
      <c r="AB32" s="103"/>
      <c r="AC32" s="105"/>
      <c r="AD32" s="107"/>
      <c r="AE32" s="109"/>
      <c r="AF32" s="111"/>
      <c r="AG32" s="208"/>
      <c r="AH32" s="118"/>
      <c r="AI32" s="209"/>
      <c r="AJ32" s="154"/>
    </row>
    <row r="33" spans="7:31" x14ac:dyDescent="0.2">
      <c r="G33" s="41"/>
      <c r="K33" s="55"/>
      <c r="M33" s="55"/>
      <c r="O33" s="55"/>
      <c r="X33" s="55"/>
      <c r="Y33" s="55"/>
      <c r="Z33" s="55"/>
      <c r="AA33" s="55"/>
      <c r="AB33" s="55"/>
      <c r="AC33" s="55"/>
      <c r="AD33" s="55"/>
      <c r="AE33" s="55"/>
    </row>
    <row r="34" spans="7:31" x14ac:dyDescent="0.2">
      <c r="K34" s="55"/>
      <c r="M34" s="55"/>
      <c r="O34" s="55"/>
      <c r="X34" s="55"/>
      <c r="Y34" s="55"/>
      <c r="Z34" s="55"/>
      <c r="AA34" s="55"/>
      <c r="AB34" s="55"/>
      <c r="AC34" s="55"/>
      <c r="AD34" s="55"/>
      <c r="AE34" s="55"/>
    </row>
    <row r="35" spans="7:31" x14ac:dyDescent="0.2">
      <c r="K35" s="55"/>
      <c r="M35" s="55"/>
      <c r="O35" s="55"/>
      <c r="X35" s="55"/>
      <c r="Y35" s="55"/>
      <c r="Z35" s="55"/>
      <c r="AA35" s="55"/>
      <c r="AB35" s="55"/>
      <c r="AC35" s="55"/>
      <c r="AD35" s="55"/>
      <c r="AE35" s="55"/>
    </row>
    <row r="36" spans="7:31" x14ac:dyDescent="0.2">
      <c r="K36" s="55"/>
      <c r="M36" s="55"/>
      <c r="O36" s="55"/>
      <c r="X36" s="55"/>
      <c r="Y36" s="55"/>
      <c r="Z36" s="55"/>
      <c r="AA36" s="55"/>
      <c r="AB36" s="55"/>
      <c r="AC36" s="55"/>
      <c r="AD36" s="55"/>
      <c r="AE36" s="55"/>
    </row>
    <row r="37" spans="7:31" x14ac:dyDescent="0.2">
      <c r="K37" s="55"/>
      <c r="M37" s="55"/>
      <c r="O37" s="55"/>
      <c r="X37" s="55"/>
      <c r="Y37" s="55"/>
      <c r="Z37" s="55"/>
      <c r="AA37" s="55"/>
      <c r="AB37" s="55"/>
      <c r="AC37" s="55"/>
      <c r="AD37" s="55"/>
      <c r="AE37" s="55"/>
    </row>
    <row r="38" spans="7:31" x14ac:dyDescent="0.2">
      <c r="K38" s="55"/>
      <c r="M38" s="55"/>
      <c r="O38" s="55"/>
      <c r="X38" s="55"/>
      <c r="Y38" s="55"/>
      <c r="Z38" s="55"/>
      <c r="AA38" s="55"/>
      <c r="AB38" s="55"/>
      <c r="AC38" s="55"/>
      <c r="AD38" s="55"/>
      <c r="AE38" s="55"/>
    </row>
    <row r="39" spans="7:31" x14ac:dyDescent="0.2">
      <c r="K39" s="55"/>
      <c r="M39" s="55"/>
      <c r="O39" s="55"/>
      <c r="X39" s="55"/>
      <c r="Y39" s="55"/>
      <c r="Z39" s="55"/>
      <c r="AA39" s="55"/>
      <c r="AB39" s="55"/>
      <c r="AC39" s="55"/>
      <c r="AD39" s="55"/>
      <c r="AE39" s="55"/>
    </row>
    <row r="40" spans="7:31" x14ac:dyDescent="0.2">
      <c r="K40" s="55"/>
      <c r="M40" s="55"/>
      <c r="O40" s="55"/>
      <c r="X40" s="55"/>
      <c r="Y40" s="55"/>
      <c r="Z40" s="55"/>
      <c r="AA40" s="55"/>
      <c r="AB40" s="55"/>
      <c r="AC40" s="55"/>
      <c r="AD40" s="55"/>
      <c r="AE40" s="55"/>
    </row>
    <row r="41" spans="7:31" x14ac:dyDescent="0.2">
      <c r="K41" s="55"/>
      <c r="M41" s="55"/>
      <c r="O41" s="55"/>
      <c r="X41" s="55"/>
      <c r="Y41" s="55"/>
      <c r="Z41" s="55"/>
      <c r="AA41" s="55"/>
      <c r="AB41" s="55"/>
      <c r="AC41" s="55"/>
      <c r="AD41" s="55"/>
      <c r="AE41" s="55"/>
    </row>
    <row r="42" spans="7:31" x14ac:dyDescent="0.2">
      <c r="K42" s="55"/>
      <c r="M42" s="55"/>
      <c r="O42" s="55"/>
      <c r="X42" s="55"/>
      <c r="Y42" s="55"/>
      <c r="Z42" s="55"/>
      <c r="AA42" s="55"/>
      <c r="AB42" s="55"/>
      <c r="AC42" s="55"/>
      <c r="AD42" s="55"/>
      <c r="AE42" s="55"/>
    </row>
    <row r="43" spans="7:31" x14ac:dyDescent="0.2">
      <c r="K43" s="55"/>
      <c r="M43" s="55"/>
      <c r="O43" s="55"/>
      <c r="X43" s="55"/>
      <c r="Y43" s="55"/>
      <c r="Z43" s="55"/>
      <c r="AA43" s="55"/>
      <c r="AB43" s="55"/>
      <c r="AC43" s="55"/>
      <c r="AD43" s="55"/>
      <c r="AE43" s="55"/>
    </row>
    <row r="44" spans="7:31" x14ac:dyDescent="0.2">
      <c r="K44" s="55"/>
      <c r="M44" s="55"/>
      <c r="O44" s="55"/>
      <c r="X44" s="55"/>
      <c r="Y44" s="55"/>
      <c r="Z44" s="55"/>
      <c r="AA44" s="55"/>
      <c r="AB44" s="55"/>
      <c r="AC44" s="55"/>
      <c r="AD44" s="55"/>
      <c r="AE44" s="55"/>
    </row>
    <row r="45" spans="7:31" x14ac:dyDescent="0.2">
      <c r="K45" s="55"/>
      <c r="M45" s="55"/>
      <c r="O45" s="55"/>
      <c r="X45" s="55"/>
      <c r="Y45" s="55"/>
      <c r="Z45" s="55"/>
      <c r="AA45" s="55"/>
      <c r="AB45" s="55"/>
      <c r="AC45" s="55"/>
      <c r="AD45" s="55"/>
      <c r="AE45" s="55"/>
    </row>
    <row r="46" spans="7:31" x14ac:dyDescent="0.2">
      <c r="K46" s="55"/>
      <c r="M46" s="55"/>
      <c r="O46" s="55"/>
      <c r="X46" s="55"/>
      <c r="Y46" s="55"/>
      <c r="Z46" s="55"/>
      <c r="AA46" s="55"/>
      <c r="AB46" s="55"/>
      <c r="AC46" s="55"/>
      <c r="AD46" s="55"/>
      <c r="AE46" s="55"/>
    </row>
    <row r="47" spans="7:31" x14ac:dyDescent="0.2">
      <c r="K47" s="55"/>
      <c r="M47" s="55"/>
      <c r="O47" s="55"/>
      <c r="X47" s="55"/>
      <c r="Y47" s="55"/>
      <c r="Z47" s="55"/>
      <c r="AA47" s="55"/>
      <c r="AB47" s="55"/>
      <c r="AC47" s="55"/>
      <c r="AD47" s="55"/>
      <c r="AE47" s="55"/>
    </row>
    <row r="48" spans="7:31" x14ac:dyDescent="0.2">
      <c r="K48" s="55"/>
      <c r="M48" s="55"/>
      <c r="O48" s="55"/>
      <c r="X48" s="55"/>
      <c r="Y48" s="55"/>
      <c r="Z48" s="55"/>
      <c r="AA48" s="55"/>
      <c r="AB48" s="55"/>
      <c r="AC48" s="55"/>
      <c r="AD48" s="55"/>
      <c r="AE48" s="55"/>
    </row>
    <row r="49" spans="11:31" x14ac:dyDescent="0.2">
      <c r="K49" s="55"/>
      <c r="M49" s="55"/>
      <c r="O49" s="55"/>
      <c r="X49" s="55"/>
      <c r="Y49" s="55"/>
      <c r="Z49" s="55"/>
      <c r="AA49" s="55"/>
      <c r="AB49" s="55"/>
      <c r="AC49" s="55"/>
      <c r="AD49" s="55"/>
      <c r="AE49" s="55"/>
    </row>
    <row r="50" spans="11:31" x14ac:dyDescent="0.2">
      <c r="K50" s="55"/>
      <c r="M50" s="55"/>
      <c r="O50" s="55"/>
      <c r="X50" s="55"/>
      <c r="Y50" s="55"/>
      <c r="Z50" s="55"/>
      <c r="AA50" s="55"/>
      <c r="AB50" s="55"/>
      <c r="AC50" s="55"/>
      <c r="AD50" s="55"/>
      <c r="AE50" s="55"/>
    </row>
    <row r="51" spans="11:31" x14ac:dyDescent="0.2">
      <c r="K51" s="55"/>
      <c r="M51" s="55"/>
      <c r="O51" s="55"/>
      <c r="X51" s="55"/>
      <c r="Y51" s="55"/>
      <c r="Z51" s="55"/>
      <c r="AA51" s="55"/>
      <c r="AB51" s="55"/>
      <c r="AC51" s="55"/>
      <c r="AD51" s="55"/>
      <c r="AE51" s="55"/>
    </row>
    <row r="52" spans="11:31" x14ac:dyDescent="0.2">
      <c r="K52" s="55"/>
      <c r="M52" s="55"/>
      <c r="O52" s="55"/>
      <c r="X52" s="55"/>
      <c r="Y52" s="55"/>
      <c r="Z52" s="55"/>
      <c r="AA52" s="55"/>
      <c r="AB52" s="55"/>
      <c r="AC52" s="55"/>
      <c r="AD52" s="55"/>
      <c r="AE52" s="55"/>
    </row>
    <row r="53" spans="11:31" x14ac:dyDescent="0.2">
      <c r="K53" s="55"/>
      <c r="M53" s="55"/>
      <c r="O53" s="55"/>
      <c r="X53" s="55"/>
      <c r="Y53" s="55"/>
      <c r="Z53" s="55"/>
      <c r="AA53" s="55"/>
      <c r="AB53" s="55"/>
      <c r="AC53" s="55"/>
      <c r="AD53" s="55"/>
      <c r="AE53" s="55"/>
    </row>
    <row r="54" spans="11:31" x14ac:dyDescent="0.2">
      <c r="K54" s="55"/>
      <c r="M54" s="55"/>
      <c r="O54" s="55"/>
      <c r="X54" s="55"/>
      <c r="Y54" s="55"/>
      <c r="Z54" s="55"/>
      <c r="AA54" s="55"/>
      <c r="AB54" s="55"/>
      <c r="AC54" s="55"/>
      <c r="AD54" s="55"/>
      <c r="AE54" s="55"/>
    </row>
    <row r="55" spans="11:31" x14ac:dyDescent="0.2">
      <c r="K55" s="55"/>
      <c r="M55" s="55"/>
      <c r="O55" s="55"/>
      <c r="X55" s="55"/>
      <c r="Y55" s="55"/>
      <c r="Z55" s="55"/>
      <c r="AA55" s="55"/>
      <c r="AB55" s="55"/>
      <c r="AC55" s="55"/>
      <c r="AD55" s="55"/>
      <c r="AE55" s="55"/>
    </row>
    <row r="56" spans="11:31" x14ac:dyDescent="0.2">
      <c r="K56" s="55"/>
      <c r="M56" s="55"/>
      <c r="O56" s="55"/>
      <c r="X56" s="55"/>
      <c r="Y56" s="55"/>
      <c r="Z56" s="55"/>
      <c r="AA56" s="55"/>
      <c r="AB56" s="55"/>
      <c r="AC56" s="55"/>
      <c r="AD56" s="55"/>
      <c r="AE56" s="55"/>
    </row>
    <row r="57" spans="11:31" x14ac:dyDescent="0.2">
      <c r="K57" s="55"/>
      <c r="M57" s="55"/>
      <c r="O57" s="55"/>
      <c r="X57" s="55"/>
      <c r="Y57" s="55"/>
      <c r="Z57" s="55"/>
      <c r="AA57" s="55"/>
      <c r="AB57" s="55"/>
      <c r="AC57" s="55"/>
      <c r="AD57" s="55"/>
      <c r="AE57" s="55"/>
    </row>
    <row r="58" spans="11:31" x14ac:dyDescent="0.2">
      <c r="K58" s="55"/>
      <c r="M58" s="55"/>
      <c r="O58" s="55"/>
      <c r="X58" s="55"/>
      <c r="Y58" s="55"/>
      <c r="Z58" s="55"/>
      <c r="AA58" s="55"/>
      <c r="AB58" s="55"/>
      <c r="AC58" s="55"/>
      <c r="AD58" s="55"/>
      <c r="AE58" s="55"/>
    </row>
    <row r="59" spans="11:31" x14ac:dyDescent="0.2">
      <c r="K59" s="55"/>
      <c r="M59" s="55"/>
      <c r="O59" s="55"/>
      <c r="X59" s="55"/>
      <c r="Y59" s="55"/>
      <c r="Z59" s="55"/>
      <c r="AA59" s="55"/>
      <c r="AB59" s="55"/>
      <c r="AC59" s="55"/>
      <c r="AD59" s="55"/>
      <c r="AE59" s="55"/>
    </row>
    <row r="60" spans="11:31" x14ac:dyDescent="0.2">
      <c r="K60" s="55"/>
      <c r="M60" s="55"/>
      <c r="O60" s="55"/>
      <c r="X60" s="55"/>
      <c r="Y60" s="55"/>
      <c r="Z60" s="55"/>
      <c r="AA60" s="55"/>
      <c r="AB60" s="55"/>
      <c r="AC60" s="55"/>
      <c r="AD60" s="55"/>
      <c r="AE60" s="55"/>
    </row>
    <row r="61" spans="11:31" x14ac:dyDescent="0.2">
      <c r="K61" s="55"/>
      <c r="M61" s="55"/>
      <c r="O61" s="55"/>
      <c r="X61" s="55"/>
      <c r="Y61" s="55"/>
      <c r="Z61" s="55"/>
      <c r="AA61" s="55"/>
      <c r="AB61" s="55"/>
      <c r="AC61" s="55"/>
      <c r="AD61" s="55"/>
      <c r="AE61" s="55"/>
    </row>
    <row r="62" spans="11:31" x14ac:dyDescent="0.2">
      <c r="K62" s="55"/>
      <c r="M62" s="55"/>
      <c r="O62" s="55"/>
      <c r="X62" s="55"/>
      <c r="Y62" s="55"/>
      <c r="Z62" s="55"/>
      <c r="AA62" s="14"/>
      <c r="AB62" s="14"/>
      <c r="AC62" s="14"/>
      <c r="AD62" s="14"/>
      <c r="AE62" s="14"/>
    </row>
    <row r="63" spans="11:31" x14ac:dyDescent="0.2">
      <c r="K63" s="55"/>
      <c r="M63" s="55"/>
      <c r="O63" s="55"/>
      <c r="X63" s="55"/>
      <c r="Y63" s="55"/>
      <c r="Z63" s="55"/>
      <c r="AA63" s="14"/>
      <c r="AB63" s="14"/>
      <c r="AC63" s="14"/>
      <c r="AD63" s="14"/>
      <c r="AE63" s="14"/>
    </row>
    <row r="64" spans="11:31" x14ac:dyDescent="0.2">
      <c r="O64" s="55"/>
      <c r="X64" s="55"/>
      <c r="Y64" s="55"/>
      <c r="Z64" s="55"/>
      <c r="AA64" s="14"/>
      <c r="AB64" s="14"/>
      <c r="AC64" s="14"/>
      <c r="AD64" s="14"/>
      <c r="AE64" s="14"/>
    </row>
    <row r="65" spans="27:31" x14ac:dyDescent="0.2">
      <c r="AA65" s="14"/>
      <c r="AB65" s="14"/>
      <c r="AC65" s="14"/>
      <c r="AD65" s="14"/>
      <c r="AE65" s="14"/>
    </row>
  </sheetData>
  <dataConsolidate/>
  <mergeCells count="220">
    <mergeCell ref="C4:AH4"/>
    <mergeCell ref="AG15:AG16"/>
    <mergeCell ref="AG19:AG20"/>
    <mergeCell ref="AG21:AG22"/>
    <mergeCell ref="AG27:AG28"/>
    <mergeCell ref="AI15:AI16"/>
    <mergeCell ref="AJ15:AJ16"/>
    <mergeCell ref="AI19:AI20"/>
    <mergeCell ref="AJ19:AJ20"/>
    <mergeCell ref="AI21:AI22"/>
    <mergeCell ref="AJ21:AJ22"/>
    <mergeCell ref="Z21:Z26"/>
    <mergeCell ref="Z27:Z32"/>
    <mergeCell ref="T21:T22"/>
    <mergeCell ref="T27:T28"/>
    <mergeCell ref="N12:N14"/>
    <mergeCell ref="L10:N11"/>
    <mergeCell ref="Q10:Q14"/>
    <mergeCell ref="P15:P16"/>
    <mergeCell ref="P19:P20"/>
    <mergeCell ref="N27:N32"/>
    <mergeCell ref="O27:O32"/>
    <mergeCell ref="Y21:Y22"/>
    <mergeCell ref="Q17:Q18"/>
    <mergeCell ref="N21:N26"/>
    <mergeCell ref="O21:O26"/>
    <mergeCell ref="P25:P26"/>
    <mergeCell ref="Q23:Q24"/>
    <mergeCell ref="R23:R24"/>
    <mergeCell ref="Q25:Q26"/>
    <mergeCell ref="R25:R26"/>
    <mergeCell ref="Q27:Q28"/>
    <mergeCell ref="R27:R28"/>
    <mergeCell ref="Q21:Q22"/>
    <mergeCell ref="R21:R22"/>
    <mergeCell ref="P21:P22"/>
    <mergeCell ref="P27:P28"/>
    <mergeCell ref="Y31:Y32"/>
    <mergeCell ref="V25:V26"/>
    <mergeCell ref="W25:W26"/>
    <mergeCell ref="T31:T32"/>
    <mergeCell ref="U31:U32"/>
    <mergeCell ref="V31:V32"/>
    <mergeCell ref="W31:W32"/>
    <mergeCell ref="U27:U28"/>
    <mergeCell ref="V27:V28"/>
    <mergeCell ref="W27:W28"/>
    <mergeCell ref="S31:S32"/>
    <mergeCell ref="S21:S22"/>
    <mergeCell ref="S27:S28"/>
    <mergeCell ref="Q29:Q30"/>
    <mergeCell ref="R29:R30"/>
    <mergeCell ref="Q31:Q32"/>
    <mergeCell ref="R31:R32"/>
    <mergeCell ref="Q19:Q20"/>
    <mergeCell ref="R19:R20"/>
    <mergeCell ref="I21:I26"/>
    <mergeCell ref="I27:I32"/>
    <mergeCell ref="J12:J14"/>
    <mergeCell ref="J10:K11"/>
    <mergeCell ref="L12:L14"/>
    <mergeCell ref="M12:M14"/>
    <mergeCell ref="J15:J20"/>
    <mergeCell ref="J21:J26"/>
    <mergeCell ref="J27:J32"/>
    <mergeCell ref="L15:L20"/>
    <mergeCell ref="L27:L32"/>
    <mergeCell ref="M15:M20"/>
    <mergeCell ref="M27:M32"/>
    <mergeCell ref="K27:K32"/>
    <mergeCell ref="I15:I20"/>
    <mergeCell ref="K12:K14"/>
    <mergeCell ref="K15:K20"/>
    <mergeCell ref="L21:L26"/>
    <mergeCell ref="M21:M26"/>
    <mergeCell ref="K21:K26"/>
    <mergeCell ref="A15:A20"/>
    <mergeCell ref="C15:C20"/>
    <mergeCell ref="D15:D20"/>
    <mergeCell ref="A21:A26"/>
    <mergeCell ref="A27:A32"/>
    <mergeCell ref="C21:C26"/>
    <mergeCell ref="D21:D26"/>
    <mergeCell ref="C27:C32"/>
    <mergeCell ref="D27:D32"/>
    <mergeCell ref="B15:B20"/>
    <mergeCell ref="B21:B26"/>
    <mergeCell ref="B27:B32"/>
    <mergeCell ref="AG31:AG32"/>
    <mergeCell ref="AI31:AI32"/>
    <mergeCell ref="AJ31:AJ32"/>
    <mergeCell ref="AH27:AH32"/>
    <mergeCell ref="AF27:AF32"/>
    <mergeCell ref="AI27:AI30"/>
    <mergeCell ref="AJ27:AJ30"/>
    <mergeCell ref="P31:P32"/>
    <mergeCell ref="Y27:Y28"/>
    <mergeCell ref="X27:X28"/>
    <mergeCell ref="X31:X32"/>
    <mergeCell ref="P29:P30"/>
    <mergeCell ref="S29:S30"/>
    <mergeCell ref="T29:T30"/>
    <mergeCell ref="U29:U30"/>
    <mergeCell ref="V29:V30"/>
    <mergeCell ref="W29:W30"/>
    <mergeCell ref="X29:X30"/>
    <mergeCell ref="Y29:Y30"/>
    <mergeCell ref="AA27:AA32"/>
    <mergeCell ref="AB27:AB32"/>
    <mergeCell ref="AC27:AC32"/>
    <mergeCell ref="AD27:AD32"/>
    <mergeCell ref="AE27:AE32"/>
    <mergeCell ref="A6:B6"/>
    <mergeCell ref="A7:B7"/>
    <mergeCell ref="C7:AH7"/>
    <mergeCell ref="AK1:CD3"/>
    <mergeCell ref="A5:AJ5"/>
    <mergeCell ref="AF9:AJ9"/>
    <mergeCell ref="P10:P14"/>
    <mergeCell ref="A8:AJ8"/>
    <mergeCell ref="AJ10:AJ14"/>
    <mergeCell ref="AI10:AI14"/>
    <mergeCell ref="C10:C14"/>
    <mergeCell ref="D10:D14"/>
    <mergeCell ref="F10:G10"/>
    <mergeCell ref="G11:G14"/>
    <mergeCell ref="F11:F14"/>
    <mergeCell ref="A9:I9"/>
    <mergeCell ref="I10:I14"/>
    <mergeCell ref="H10:H14"/>
    <mergeCell ref="B10:B14"/>
    <mergeCell ref="J9:O9"/>
    <mergeCell ref="P9:Z9"/>
    <mergeCell ref="S10:Z10"/>
    <mergeCell ref="AA9:AE9"/>
    <mergeCell ref="A4:B4"/>
    <mergeCell ref="Y15:Y16"/>
    <mergeCell ref="S19:S20"/>
    <mergeCell ref="O15:O20"/>
    <mergeCell ref="S15:S16"/>
    <mergeCell ref="T11:T14"/>
    <mergeCell ref="U11:U14"/>
    <mergeCell ref="W11:W14"/>
    <mergeCell ref="T19:T20"/>
    <mergeCell ref="U19:U20"/>
    <mergeCell ref="V19:V20"/>
    <mergeCell ref="W19:W20"/>
    <mergeCell ref="T15:T16"/>
    <mergeCell ref="Q15:Q16"/>
    <mergeCell ref="R15:R16"/>
    <mergeCell ref="R17:R18"/>
    <mergeCell ref="R10:R14"/>
    <mergeCell ref="Y19:Y20"/>
    <mergeCell ref="AG25:AG26"/>
    <mergeCell ref="S23:S24"/>
    <mergeCell ref="T23:T24"/>
    <mergeCell ref="U23:U24"/>
    <mergeCell ref="V23:V24"/>
    <mergeCell ref="W23:W24"/>
    <mergeCell ref="X23:X24"/>
    <mergeCell ref="Y23:Y24"/>
    <mergeCell ref="S25:S26"/>
    <mergeCell ref="T25:T26"/>
    <mergeCell ref="U25:U26"/>
    <mergeCell ref="AA21:AA26"/>
    <mergeCell ref="AB21:AB26"/>
    <mergeCell ref="AC21:AC26"/>
    <mergeCell ref="AD21:AD26"/>
    <mergeCell ref="AE21:AE26"/>
    <mergeCell ref="U21:U22"/>
    <mergeCell ref="V21:V22"/>
    <mergeCell ref="W21:W22"/>
    <mergeCell ref="AJ25:AJ26"/>
    <mergeCell ref="Y25:Y26"/>
    <mergeCell ref="A10:A14"/>
    <mergeCell ref="E10:E14"/>
    <mergeCell ref="AH15:AH20"/>
    <mergeCell ref="X11:X14"/>
    <mergeCell ref="X15:X16"/>
    <mergeCell ref="X19:X20"/>
    <mergeCell ref="X21:X22"/>
    <mergeCell ref="X25:X26"/>
    <mergeCell ref="P17:P18"/>
    <mergeCell ref="S17:S18"/>
    <mergeCell ref="T17:T18"/>
    <mergeCell ref="U17:U18"/>
    <mergeCell ref="V17:V18"/>
    <mergeCell ref="W17:W18"/>
    <mergeCell ref="X17:X18"/>
    <mergeCell ref="Y17:Y18"/>
    <mergeCell ref="P23:P24"/>
    <mergeCell ref="AI25:AI26"/>
    <mergeCell ref="AF21:AF26"/>
    <mergeCell ref="AH21:AH26"/>
    <mergeCell ref="AA10:AB11"/>
    <mergeCell ref="AC10:AD11"/>
    <mergeCell ref="C6:H6"/>
    <mergeCell ref="I6:AH6"/>
    <mergeCell ref="AA12:AA14"/>
    <mergeCell ref="AB12:AB14"/>
    <mergeCell ref="AC12:AC14"/>
    <mergeCell ref="AD12:AD14"/>
    <mergeCell ref="AA15:AA20"/>
    <mergeCell ref="AB15:AB20"/>
    <mergeCell ref="AC15:AC20"/>
    <mergeCell ref="AD15:AD20"/>
    <mergeCell ref="AE15:AE20"/>
    <mergeCell ref="AF15:AF20"/>
    <mergeCell ref="Z15:Z20"/>
    <mergeCell ref="Y11:Y14"/>
    <mergeCell ref="Z11:Z14"/>
    <mergeCell ref="N15:N20"/>
    <mergeCell ref="AH10:AH14"/>
    <mergeCell ref="AG10:AG14"/>
    <mergeCell ref="AF10:AF14"/>
    <mergeCell ref="S11:S14"/>
    <mergeCell ref="V11:V14"/>
    <mergeCell ref="U15:U16"/>
    <mergeCell ref="V15:V16"/>
    <mergeCell ref="W15:W16"/>
  </mergeCells>
  <phoneticPr fontId="0" type="noConversion"/>
  <conditionalFormatting sqref="O15 O21">
    <cfRule type="cellIs" dxfId="25" priority="21" stopIfTrue="1" operator="equal">
      <formula>"A"</formula>
    </cfRule>
    <cfRule type="cellIs" dxfId="24" priority="22" stopIfTrue="1" operator="equal">
      <formula>"B"</formula>
    </cfRule>
    <cfRule type="cellIs" dxfId="23" priority="23" stopIfTrue="1" operator="equal">
      <formula>"M"</formula>
    </cfRule>
    <cfRule type="cellIs" dxfId="22" priority="24" stopIfTrue="1" operator="equal">
      <formula>"E"</formula>
    </cfRule>
  </conditionalFormatting>
  <conditionalFormatting sqref="AE15">
    <cfRule type="cellIs" dxfId="21" priority="13" stopIfTrue="1" operator="equal">
      <formula>"A"</formula>
    </cfRule>
    <cfRule type="cellIs" dxfId="20" priority="14" stopIfTrue="1" operator="equal">
      <formula>"B"</formula>
    </cfRule>
    <cfRule type="cellIs" dxfId="19" priority="15" stopIfTrue="1" operator="equal">
      <formula>"M"</formula>
    </cfRule>
    <cfRule type="cellIs" dxfId="18" priority="16" stopIfTrue="1" operator="equal">
      <formula>"E"</formula>
    </cfRule>
  </conditionalFormatting>
  <conditionalFormatting sqref="AE21">
    <cfRule type="cellIs" dxfId="17" priority="9" stopIfTrue="1" operator="equal">
      <formula>"A"</formula>
    </cfRule>
    <cfRule type="cellIs" dxfId="16" priority="10" stopIfTrue="1" operator="equal">
      <formula>"B"</formula>
    </cfRule>
    <cfRule type="cellIs" dxfId="15" priority="11" stopIfTrue="1" operator="equal">
      <formula>"M"</formula>
    </cfRule>
    <cfRule type="cellIs" dxfId="14" priority="12" stopIfTrue="1" operator="equal">
      <formula>"E"</formula>
    </cfRule>
  </conditionalFormatting>
  <conditionalFormatting sqref="AE27">
    <cfRule type="cellIs" dxfId="13" priority="5" stopIfTrue="1" operator="equal">
      <formula>"A"</formula>
    </cfRule>
    <cfRule type="cellIs" dxfId="12" priority="6" stopIfTrue="1" operator="equal">
      <formula>"B"</formula>
    </cfRule>
    <cfRule type="cellIs" dxfId="11" priority="7" stopIfTrue="1" operator="equal">
      <formula>"M"</formula>
    </cfRule>
    <cfRule type="cellIs" dxfId="10" priority="8" stopIfTrue="1" operator="equal">
      <formula>"E"</formula>
    </cfRule>
  </conditionalFormatting>
  <conditionalFormatting sqref="O27">
    <cfRule type="cellIs" dxfId="9" priority="1" stopIfTrue="1" operator="equal">
      <formula>"A"</formula>
    </cfRule>
    <cfRule type="cellIs" dxfId="8" priority="2" stopIfTrue="1" operator="equal">
      <formula>"B"</formula>
    </cfRule>
    <cfRule type="cellIs" dxfId="7" priority="3" stopIfTrue="1" operator="equal">
      <formula>"M"</formula>
    </cfRule>
    <cfRule type="cellIs" dxfId="6" priority="4" stopIfTrue="1" operator="equal">
      <formula>"E"</formula>
    </cfRule>
  </conditionalFormatting>
  <dataValidations count="18">
    <dataValidation type="list" allowBlank="1" showInputMessage="1" showErrorMessage="1" sqref="Q15:Q32">
      <formula1>CLASIFICACONTROL</formula1>
    </dataValidation>
    <dataValidation type="list" allowBlank="1" showInputMessage="1" showErrorMessage="1" sqref="S15:S32 V15:W32">
      <formula1>RTA</formula1>
    </dataValidation>
    <dataValidation type="list" allowBlank="1" showInputMessage="1" showErrorMessage="1" sqref="B15:B32">
      <formula1>CATEGORIARIESGOS</formula1>
    </dataValidation>
    <dataValidation type="list" allowBlank="1" showInputMessage="1" showErrorMessage="1" sqref="G21:G32">
      <formula1>FACTORESINTERNOS</formula1>
    </dataValidation>
    <dataValidation type="list" allowBlank="1" showInputMessage="1" showErrorMessage="1" sqref="F15:F32">
      <formula1>FACTORESEXTERNOS</formula1>
    </dataValidation>
    <dataValidation type="list" allowBlank="1" showInputMessage="1" showErrorMessage="1" sqref="I15:I32">
      <formula1>CLASIFICARIESGO</formula1>
    </dataValidation>
    <dataValidation type="list" allowBlank="1" showInputMessage="1" showErrorMessage="1" sqref="N15:N32">
      <formula1>TIPOIMPACTO</formula1>
    </dataValidation>
    <dataValidation type="list" allowBlank="1" showInputMessage="1" showErrorMessage="1" sqref="R21 R19 R27 R17 R15 R29:R31 R23:R25">
      <formula1>TIPOCONTROL</formula1>
    </dataValidation>
    <dataValidation type="list" allowBlank="1" showInputMessage="1" showErrorMessage="1" sqref="AF27:AF32">
      <formula1>$BQ$27:$BQ$29</formula1>
    </dataValidation>
    <dataValidation type="list" allowBlank="1" showInputMessage="1" showErrorMessage="1" sqref="T15:U32">
      <formula1>INDIRECT($S15)</formula1>
    </dataValidation>
    <dataValidation type="list" allowBlank="1" showInputMessage="1" showErrorMessage="1" sqref="G15:G20">
      <formula1>FACTORESINTERNOS1</formula1>
    </dataValidation>
    <dataValidation type="list" allowBlank="1" showInputMessage="1" showErrorMessage="1" sqref="C6:H6">
      <formula1>PROCESOS1</formula1>
    </dataValidation>
    <dataValidation type="date" allowBlank="1" showInputMessage="1" showErrorMessage="1" sqref="AI15:AJ32">
      <formula1>42370</formula1>
      <formula2>42735</formula2>
    </dataValidation>
    <dataValidation type="list" allowBlank="1" showInputMessage="1" showErrorMessage="1" sqref="L15:L20 J15:J20">
      <formula1>$BP$15:$BP$19</formula1>
    </dataValidation>
    <dataValidation type="list" allowBlank="1" showInputMessage="1" showErrorMessage="1" sqref="J21:J26 L21:L26">
      <formula1>$BP$21:$BP$25</formula1>
    </dataValidation>
    <dataValidation type="list" allowBlank="1" showInputMessage="1" showErrorMessage="1" sqref="J27:J32 L27:L32">
      <formula1>$BP$27:$BP$31</formula1>
    </dataValidation>
    <dataValidation type="list" allowBlank="1" showInputMessage="1" showErrorMessage="1" sqref="AF15:AF20">
      <formula1>$BQ$15:$BQ$17</formula1>
    </dataValidation>
    <dataValidation type="list" allowBlank="1" showInputMessage="1" showErrorMessage="1" sqref="AF21:AF26">
      <formula1>$BQ$21:$BQ$23</formula1>
    </dataValidation>
  </dataValidations>
  <printOptions horizontalCentered="1"/>
  <pageMargins left="0.19685039370078741" right="0.19685039370078741" top="0.59055118110236227" bottom="0.70866141732283472" header="0" footer="0.59055118110236227"/>
  <pageSetup paperSize="41" scale="35" fitToWidth="3" orientation="portrait" r:id="rId1"/>
  <headerFooter alignWithMargins="0">
    <oddFooter>&amp;R&amp;20SC01-F07 Vr3 (2017-01- 26)</oddFooter>
  </headerFooter>
  <colBreaks count="2" manualBreakCount="2">
    <brk id="16" max="31" man="1"/>
    <brk id="36" max="1048575" man="1"/>
  </colBreaks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59"/>
  <sheetViews>
    <sheetView topLeftCell="A3" zoomScale="86" zoomScaleNormal="86" zoomScalePageLayoutView="86" workbookViewId="0">
      <selection activeCell="J20" sqref="J20"/>
    </sheetView>
  </sheetViews>
  <sheetFormatPr baseColWidth="10" defaultColWidth="11.42578125" defaultRowHeight="12.75" x14ac:dyDescent="0.2"/>
  <cols>
    <col min="1" max="1" width="26.28515625" customWidth="1"/>
    <col min="2" max="2" width="19.85546875" customWidth="1"/>
    <col min="3" max="3" width="19" customWidth="1"/>
    <col min="4" max="4" width="19.42578125" customWidth="1"/>
    <col min="5" max="5" width="19.28515625" bestFit="1" customWidth="1"/>
    <col min="6" max="6" width="22.7109375" customWidth="1"/>
    <col min="7" max="7" width="20.140625" customWidth="1"/>
    <col min="8" max="8" width="17.42578125" customWidth="1"/>
    <col min="9" max="9" width="14.28515625" customWidth="1"/>
    <col min="14" max="14" width="62.42578125" customWidth="1"/>
  </cols>
  <sheetData>
    <row r="1" spans="1:15" ht="39" thickBot="1" x14ac:dyDescent="0.25">
      <c r="A1" s="20" t="s">
        <v>121</v>
      </c>
      <c r="B1" s="20" t="s">
        <v>122</v>
      </c>
      <c r="C1" s="20" t="s">
        <v>123</v>
      </c>
      <c r="D1" s="20" t="s">
        <v>124</v>
      </c>
      <c r="E1" s="21" t="s">
        <v>115</v>
      </c>
      <c r="F1" s="21" t="s">
        <v>125</v>
      </c>
      <c r="G1" s="21" t="s">
        <v>126</v>
      </c>
      <c r="H1" s="21" t="s">
        <v>127</v>
      </c>
      <c r="I1" s="21" t="s">
        <v>128</v>
      </c>
      <c r="J1" s="21" t="s">
        <v>129</v>
      </c>
      <c r="K1" s="21" t="s">
        <v>130</v>
      </c>
      <c r="L1" s="21" t="s">
        <v>131</v>
      </c>
      <c r="M1" s="21" t="s">
        <v>132</v>
      </c>
    </row>
    <row r="2" spans="1:15" ht="25.5" x14ac:dyDescent="0.2">
      <c r="A2" s="15" t="s">
        <v>133</v>
      </c>
      <c r="B2" s="15" t="s">
        <v>134</v>
      </c>
      <c r="C2" s="15" t="s">
        <v>135</v>
      </c>
      <c r="D2" s="15" t="s">
        <v>20</v>
      </c>
      <c r="E2">
        <v>1</v>
      </c>
      <c r="F2" s="15" t="s">
        <v>136</v>
      </c>
      <c r="G2" s="15" t="s">
        <v>31</v>
      </c>
      <c r="H2" s="19" t="s">
        <v>26</v>
      </c>
      <c r="I2" s="19" t="s">
        <v>137</v>
      </c>
      <c r="J2" s="19" t="s">
        <v>138</v>
      </c>
      <c r="K2" s="19" t="s">
        <v>139</v>
      </c>
      <c r="L2" s="29">
        <v>100</v>
      </c>
      <c r="M2" s="29" t="s">
        <v>140</v>
      </c>
    </row>
    <row r="3" spans="1:15" x14ac:dyDescent="0.2">
      <c r="A3" s="16" t="s">
        <v>141</v>
      </c>
      <c r="B3" s="16" t="s">
        <v>21</v>
      </c>
      <c r="C3" s="16" t="s">
        <v>142</v>
      </c>
      <c r="D3" s="16" t="s">
        <v>21</v>
      </c>
      <c r="E3">
        <v>2</v>
      </c>
      <c r="F3" s="15" t="s">
        <v>143</v>
      </c>
      <c r="G3" s="15" t="s">
        <v>32</v>
      </c>
      <c r="H3" s="15" t="s">
        <v>144</v>
      </c>
      <c r="I3" s="15" t="s">
        <v>116</v>
      </c>
      <c r="J3" s="15" t="s">
        <v>117</v>
      </c>
      <c r="K3" s="15" t="s">
        <v>118</v>
      </c>
      <c r="L3" s="29">
        <v>50</v>
      </c>
      <c r="M3" s="29" t="s">
        <v>145</v>
      </c>
    </row>
    <row r="4" spans="1:15" x14ac:dyDescent="0.2">
      <c r="A4" s="16" t="s">
        <v>146</v>
      </c>
      <c r="B4" s="16" t="s">
        <v>27</v>
      </c>
      <c r="C4" s="16" t="s">
        <v>147</v>
      </c>
      <c r="D4" s="16" t="s">
        <v>22</v>
      </c>
      <c r="E4">
        <v>3</v>
      </c>
      <c r="F4" s="15" t="s">
        <v>29</v>
      </c>
      <c r="G4" s="15" t="s">
        <v>33</v>
      </c>
      <c r="H4" s="15" t="s">
        <v>27</v>
      </c>
      <c r="J4" s="15" t="s">
        <v>27</v>
      </c>
      <c r="L4" s="29">
        <v>33.33</v>
      </c>
      <c r="M4" s="29" t="s">
        <v>148</v>
      </c>
    </row>
    <row r="5" spans="1:15" ht="25.5" x14ac:dyDescent="0.2">
      <c r="A5" s="16" t="s">
        <v>120</v>
      </c>
      <c r="B5" s="16" t="s">
        <v>149</v>
      </c>
      <c r="C5" s="16" t="s">
        <v>150</v>
      </c>
      <c r="D5" s="16" t="s">
        <v>151</v>
      </c>
      <c r="E5">
        <v>4</v>
      </c>
      <c r="F5" s="15" t="s">
        <v>152</v>
      </c>
      <c r="G5" s="15" t="s">
        <v>34</v>
      </c>
      <c r="H5" s="15" t="s">
        <v>22</v>
      </c>
      <c r="L5" s="29">
        <v>0</v>
      </c>
      <c r="M5" s="29" t="s">
        <v>153</v>
      </c>
    </row>
    <row r="6" spans="1:15" x14ac:dyDescent="0.2">
      <c r="A6" s="16" t="s">
        <v>154</v>
      </c>
      <c r="B6" s="16" t="s">
        <v>155</v>
      </c>
      <c r="C6" s="65" t="s">
        <v>20</v>
      </c>
      <c r="D6" s="16" t="s">
        <v>23</v>
      </c>
      <c r="E6">
        <v>5</v>
      </c>
      <c r="F6" s="15" t="s">
        <v>30</v>
      </c>
      <c r="G6" s="15" t="s">
        <v>35</v>
      </c>
    </row>
    <row r="7" spans="1:15" x14ac:dyDescent="0.2">
      <c r="A7" s="16" t="s">
        <v>156</v>
      </c>
      <c r="B7" s="16" t="s">
        <v>157</v>
      </c>
      <c r="C7" s="16" t="s">
        <v>151</v>
      </c>
      <c r="D7" s="16" t="s">
        <v>24</v>
      </c>
      <c r="E7" s="18"/>
    </row>
    <row r="8" spans="1:15" x14ac:dyDescent="0.2">
      <c r="A8" s="16" t="s">
        <v>158</v>
      </c>
      <c r="B8" s="16" t="s">
        <v>159</v>
      </c>
      <c r="C8" s="16" t="s">
        <v>160</v>
      </c>
      <c r="D8" s="16" t="s">
        <v>25</v>
      </c>
      <c r="E8" s="18"/>
    </row>
    <row r="9" spans="1:15" x14ac:dyDescent="0.2">
      <c r="A9" s="16" t="s">
        <v>25</v>
      </c>
      <c r="B9" s="16"/>
      <c r="C9" s="16" t="s">
        <v>161</v>
      </c>
    </row>
    <row r="10" spans="1:15" x14ac:dyDescent="0.2">
      <c r="C10" s="16" t="s">
        <v>162</v>
      </c>
    </row>
    <row r="11" spans="1:15" x14ac:dyDescent="0.2">
      <c r="C11" s="16" t="s">
        <v>163</v>
      </c>
      <c r="H11" s="85"/>
      <c r="I11" s="85"/>
      <c r="J11" s="85"/>
      <c r="K11" s="85"/>
      <c r="L11" s="85"/>
      <c r="M11" s="85"/>
      <c r="N11" s="85"/>
      <c r="O11" s="85"/>
    </row>
    <row r="12" spans="1:15" x14ac:dyDescent="0.2">
      <c r="B12" s="87"/>
      <c r="C12" s="16" t="s">
        <v>164</v>
      </c>
      <c r="H12" s="85"/>
      <c r="I12" s="85"/>
      <c r="J12" s="18"/>
      <c r="K12" s="85"/>
      <c r="L12" s="85"/>
      <c r="M12" s="85"/>
      <c r="N12" s="85"/>
      <c r="O12" s="85"/>
    </row>
    <row r="13" spans="1:15" x14ac:dyDescent="0.2">
      <c r="B13" s="89"/>
      <c r="C13" s="16" t="s">
        <v>165</v>
      </c>
      <c r="H13" s="85"/>
      <c r="I13" s="85"/>
      <c r="J13" s="85"/>
      <c r="K13" s="85"/>
      <c r="L13" s="85"/>
      <c r="M13" s="85"/>
      <c r="N13" s="85"/>
      <c r="O13" s="85"/>
    </row>
    <row r="14" spans="1:15" x14ac:dyDescent="0.2">
      <c r="B14" s="87"/>
      <c r="C14" s="66" t="s">
        <v>166</v>
      </c>
      <c r="H14" s="85"/>
      <c r="I14" s="85"/>
      <c r="J14" s="85"/>
      <c r="K14" s="85"/>
      <c r="L14" s="85"/>
      <c r="M14" s="85"/>
      <c r="N14" s="85"/>
      <c r="O14" s="85"/>
    </row>
    <row r="15" spans="1:15" x14ac:dyDescent="0.2">
      <c r="B15" s="87"/>
      <c r="H15" s="85"/>
      <c r="I15" s="85"/>
      <c r="J15" s="85"/>
      <c r="K15" s="85"/>
      <c r="L15" s="85"/>
      <c r="M15" s="85"/>
      <c r="N15" s="85"/>
      <c r="O15" s="85"/>
    </row>
    <row r="16" spans="1:15" x14ac:dyDescent="0.2">
      <c r="H16" s="85"/>
      <c r="I16" s="85"/>
      <c r="J16" s="85"/>
      <c r="K16" s="85"/>
      <c r="L16" s="85"/>
      <c r="M16" s="85"/>
      <c r="N16" s="85"/>
      <c r="O16" s="85"/>
    </row>
    <row r="17" spans="1:15" x14ac:dyDescent="0.2">
      <c r="H17" s="18"/>
      <c r="I17" s="18"/>
      <c r="J17" s="18"/>
      <c r="K17" s="18"/>
      <c r="L17" s="18"/>
      <c r="M17" s="18"/>
      <c r="N17" s="18"/>
      <c r="O17" s="18"/>
    </row>
    <row r="18" spans="1:15" ht="15.75" x14ac:dyDescent="0.2">
      <c r="A18" s="259" t="s">
        <v>0</v>
      </c>
      <c r="B18" s="261" t="s">
        <v>1</v>
      </c>
      <c r="C18" s="262"/>
      <c r="D18" s="262"/>
      <c r="E18" s="262"/>
      <c r="F18" s="263"/>
      <c r="H18" s="85"/>
      <c r="I18" s="85"/>
      <c r="J18" s="85"/>
      <c r="K18" s="85"/>
      <c r="L18" s="85"/>
      <c r="M18" s="85"/>
      <c r="N18" s="85"/>
      <c r="O18" s="85"/>
    </row>
    <row r="19" spans="1:15" ht="16.5" x14ac:dyDescent="0.2">
      <c r="A19" s="260"/>
      <c r="B19" s="2" t="s">
        <v>2</v>
      </c>
      <c r="C19" s="3" t="s">
        <v>3</v>
      </c>
      <c r="D19" s="3" t="s">
        <v>4</v>
      </c>
      <c r="E19" s="3" t="s">
        <v>5</v>
      </c>
      <c r="F19" s="4" t="s">
        <v>6</v>
      </c>
      <c r="H19" s="85"/>
      <c r="I19" s="85"/>
      <c r="J19" s="85"/>
      <c r="K19" s="85"/>
      <c r="L19" s="85"/>
      <c r="M19" s="85"/>
      <c r="N19" s="85"/>
      <c r="O19" s="85"/>
    </row>
    <row r="20" spans="1:15" ht="25.5" x14ac:dyDescent="0.2">
      <c r="A20" s="3" t="s">
        <v>7</v>
      </c>
      <c r="B20" s="13" t="s">
        <v>8</v>
      </c>
      <c r="C20" s="13" t="s">
        <v>167</v>
      </c>
      <c r="D20" s="12" t="s">
        <v>114</v>
      </c>
      <c r="E20" s="9" t="s">
        <v>10</v>
      </c>
      <c r="F20" s="9" t="s">
        <v>10</v>
      </c>
      <c r="H20" s="85"/>
      <c r="I20" s="85"/>
      <c r="J20" s="85"/>
      <c r="K20" s="85"/>
      <c r="L20" s="85"/>
      <c r="M20" s="85"/>
      <c r="N20" s="85"/>
      <c r="O20" s="85"/>
    </row>
    <row r="21" spans="1:15" ht="25.5" x14ac:dyDescent="0.2">
      <c r="A21" s="3" t="s">
        <v>11</v>
      </c>
      <c r="B21" s="13" t="s">
        <v>8</v>
      </c>
      <c r="C21" s="13" t="s">
        <v>167</v>
      </c>
      <c r="D21" s="12" t="s">
        <v>114</v>
      </c>
      <c r="E21" s="9" t="s">
        <v>10</v>
      </c>
      <c r="F21" s="5" t="s">
        <v>12</v>
      </c>
      <c r="H21" s="85"/>
      <c r="I21" s="85"/>
      <c r="J21" s="85"/>
      <c r="K21" s="85"/>
      <c r="L21" s="85"/>
      <c r="M21" s="85"/>
      <c r="N21" s="85"/>
      <c r="O21" s="85"/>
    </row>
    <row r="22" spans="1:15" ht="25.5" x14ac:dyDescent="0.2">
      <c r="A22" s="3" t="s">
        <v>13</v>
      </c>
      <c r="B22" s="13" t="s">
        <v>167</v>
      </c>
      <c r="C22" s="7" t="s">
        <v>114</v>
      </c>
      <c r="D22" s="10" t="s">
        <v>10</v>
      </c>
      <c r="E22" s="6" t="s">
        <v>12</v>
      </c>
      <c r="F22" s="5" t="s">
        <v>12</v>
      </c>
      <c r="H22" s="85"/>
      <c r="I22" s="85"/>
      <c r="J22" s="85"/>
      <c r="K22" s="85"/>
      <c r="L22" s="85"/>
      <c r="M22" s="85"/>
      <c r="N22" s="85"/>
      <c r="O22" s="85"/>
    </row>
    <row r="23" spans="1:15" ht="25.5" x14ac:dyDescent="0.2">
      <c r="A23" s="3" t="s">
        <v>14</v>
      </c>
      <c r="B23" s="12" t="s">
        <v>114</v>
      </c>
      <c r="C23" s="10" t="s">
        <v>10</v>
      </c>
      <c r="D23" s="10" t="s">
        <v>10</v>
      </c>
      <c r="E23" s="6" t="s">
        <v>12</v>
      </c>
      <c r="F23" s="5" t="s">
        <v>12</v>
      </c>
      <c r="H23" s="85"/>
      <c r="I23" s="85"/>
      <c r="J23" s="85"/>
      <c r="K23" s="85"/>
      <c r="L23" s="85"/>
      <c r="M23" s="85"/>
      <c r="N23" s="85"/>
      <c r="O23" s="85"/>
    </row>
    <row r="24" spans="1:15" ht="25.5" x14ac:dyDescent="0.2">
      <c r="A24" s="3" t="s">
        <v>15</v>
      </c>
      <c r="B24" s="9" t="s">
        <v>10</v>
      </c>
      <c r="C24" s="10" t="s">
        <v>10</v>
      </c>
      <c r="D24" s="11" t="s">
        <v>12</v>
      </c>
      <c r="E24" s="11" t="s">
        <v>12</v>
      </c>
      <c r="F24" s="5" t="s">
        <v>12</v>
      </c>
    </row>
    <row r="26" spans="1:15" x14ac:dyDescent="0.2">
      <c r="C26" s="52" t="s">
        <v>8</v>
      </c>
      <c r="D26" s="52" t="s">
        <v>9</v>
      </c>
      <c r="E26" s="52" t="s">
        <v>10</v>
      </c>
      <c r="F26" s="52" t="s">
        <v>12</v>
      </c>
      <c r="H26" s="52" t="s">
        <v>139</v>
      </c>
      <c r="I26" s="52" t="s">
        <v>118</v>
      </c>
      <c r="J26" s="79"/>
    </row>
    <row r="27" spans="1:15" ht="15.75" x14ac:dyDescent="0.25">
      <c r="A27" s="1" t="s">
        <v>16</v>
      </c>
      <c r="C27" s="52" t="s">
        <v>168</v>
      </c>
      <c r="D27" s="53" t="s">
        <v>169</v>
      </c>
      <c r="E27" s="53" t="s">
        <v>119</v>
      </c>
      <c r="F27" s="53" t="s">
        <v>119</v>
      </c>
      <c r="H27" s="54" t="s">
        <v>139</v>
      </c>
      <c r="I27" s="54" t="s">
        <v>118</v>
      </c>
    </row>
    <row r="28" spans="1:15" ht="15.75" x14ac:dyDescent="0.25">
      <c r="A28" s="1" t="s">
        <v>17</v>
      </c>
      <c r="C28" s="52"/>
      <c r="D28" s="52"/>
      <c r="E28" s="53" t="s">
        <v>170</v>
      </c>
      <c r="F28" s="53" t="s">
        <v>170</v>
      </c>
      <c r="H28" s="52" t="s">
        <v>118</v>
      </c>
      <c r="I28" s="52"/>
    </row>
    <row r="29" spans="1:15" ht="15.75" x14ac:dyDescent="0.25">
      <c r="A29" s="1" t="s">
        <v>18</v>
      </c>
      <c r="C29" s="52"/>
      <c r="D29" s="52"/>
      <c r="E29" s="53" t="s">
        <v>171</v>
      </c>
      <c r="F29" s="53" t="s">
        <v>171</v>
      </c>
    </row>
    <row r="30" spans="1:15" ht="15.75" x14ac:dyDescent="0.25">
      <c r="A30" s="1" t="s">
        <v>19</v>
      </c>
      <c r="D30" s="34"/>
      <c r="E30" s="34"/>
    </row>
    <row r="31" spans="1:15" ht="15.75" x14ac:dyDescent="0.25">
      <c r="A31" s="1"/>
      <c r="B31" s="8"/>
      <c r="C31" s="1"/>
      <c r="D31" s="1"/>
      <c r="E31" s="1"/>
    </row>
    <row r="34" spans="1:7" x14ac:dyDescent="0.2">
      <c r="B34" s="23"/>
      <c r="C34" s="22">
        <v>1</v>
      </c>
      <c r="D34" s="22">
        <v>2</v>
      </c>
      <c r="E34" s="22">
        <v>3</v>
      </c>
      <c r="F34" s="22">
        <v>4</v>
      </c>
      <c r="G34" s="22">
        <v>5</v>
      </c>
    </row>
    <row r="35" spans="1:7" x14ac:dyDescent="0.2">
      <c r="B35" s="22">
        <v>1</v>
      </c>
      <c r="C35" s="33" t="s">
        <v>8</v>
      </c>
      <c r="D35" s="33" t="s">
        <v>8</v>
      </c>
      <c r="E35" s="33" t="s">
        <v>9</v>
      </c>
      <c r="F35" s="33" t="s">
        <v>10</v>
      </c>
      <c r="G35" s="33" t="s">
        <v>10</v>
      </c>
    </row>
    <row r="36" spans="1:7" x14ac:dyDescent="0.2">
      <c r="B36" s="22">
        <v>2</v>
      </c>
      <c r="C36" s="33" t="s">
        <v>8</v>
      </c>
      <c r="D36" s="33" t="s">
        <v>8</v>
      </c>
      <c r="E36" s="33" t="s">
        <v>9</v>
      </c>
      <c r="F36" s="33" t="s">
        <v>10</v>
      </c>
      <c r="G36" s="33" t="s">
        <v>12</v>
      </c>
    </row>
    <row r="37" spans="1:7" x14ac:dyDescent="0.2">
      <c r="B37" s="22">
        <v>3</v>
      </c>
      <c r="C37" s="33" t="s">
        <v>8</v>
      </c>
      <c r="D37" s="33" t="s">
        <v>9</v>
      </c>
      <c r="E37" s="33" t="s">
        <v>10</v>
      </c>
      <c r="F37" s="33" t="s">
        <v>12</v>
      </c>
      <c r="G37" s="33" t="s">
        <v>12</v>
      </c>
    </row>
    <row r="38" spans="1:7" x14ac:dyDescent="0.2">
      <c r="B38" s="22">
        <v>4</v>
      </c>
      <c r="C38" s="33" t="s">
        <v>9</v>
      </c>
      <c r="D38" s="33" t="s">
        <v>10</v>
      </c>
      <c r="E38" s="33" t="s">
        <v>10</v>
      </c>
      <c r="F38" s="33" t="s">
        <v>12</v>
      </c>
      <c r="G38" s="33" t="s">
        <v>12</v>
      </c>
    </row>
    <row r="39" spans="1:7" x14ac:dyDescent="0.2">
      <c r="B39" s="22">
        <v>5</v>
      </c>
      <c r="C39" s="33" t="s">
        <v>10</v>
      </c>
      <c r="D39" s="33" t="s">
        <v>10</v>
      </c>
      <c r="E39" s="33" t="s">
        <v>12</v>
      </c>
      <c r="F39" s="33" t="s">
        <v>12</v>
      </c>
      <c r="G39" s="33" t="s">
        <v>12</v>
      </c>
    </row>
    <row r="44" spans="1:7" x14ac:dyDescent="0.2">
      <c r="A44" s="264" t="s">
        <v>172</v>
      </c>
      <c r="B44" s="264"/>
    </row>
    <row r="45" spans="1:7" x14ac:dyDescent="0.2">
      <c r="A45" t="s">
        <v>173</v>
      </c>
      <c r="B45" s="67">
        <v>1</v>
      </c>
    </row>
    <row r="46" spans="1:7" x14ac:dyDescent="0.2">
      <c r="A46" t="s">
        <v>174</v>
      </c>
      <c r="B46" t="s">
        <v>175</v>
      </c>
    </row>
    <row r="49" spans="1:1" x14ac:dyDescent="0.2">
      <c r="A49" s="88"/>
    </row>
    <row r="50" spans="1:1" x14ac:dyDescent="0.2">
      <c r="A50" s="88"/>
    </row>
    <row r="51" spans="1:1" x14ac:dyDescent="0.2">
      <c r="A51" s="88"/>
    </row>
    <row r="52" spans="1:1" x14ac:dyDescent="0.2">
      <c r="A52" s="88"/>
    </row>
    <row r="53" spans="1:1" x14ac:dyDescent="0.2">
      <c r="A53" s="88"/>
    </row>
    <row r="54" spans="1:1" x14ac:dyDescent="0.2">
      <c r="A54" s="88"/>
    </row>
    <row r="55" spans="1:1" x14ac:dyDescent="0.2">
      <c r="A55" s="88"/>
    </row>
    <row r="56" spans="1:1" x14ac:dyDescent="0.2">
      <c r="A56" s="88"/>
    </row>
    <row r="57" spans="1:1" x14ac:dyDescent="0.2">
      <c r="A57" s="88"/>
    </row>
    <row r="58" spans="1:1" x14ac:dyDescent="0.2">
      <c r="A58" s="88"/>
    </row>
    <row r="59" spans="1:1" x14ac:dyDescent="0.2">
      <c r="A59" s="88"/>
    </row>
  </sheetData>
  <sortState ref="C3:C14">
    <sortCondition ref="C2"/>
  </sortState>
  <mergeCells count="3">
    <mergeCell ref="A18:A19"/>
    <mergeCell ref="B18:F18"/>
    <mergeCell ref="A44:B44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C1:C44"/>
  <sheetViews>
    <sheetView topLeftCell="A22" workbookViewId="0">
      <selection activeCell="D39" sqref="D39"/>
    </sheetView>
  </sheetViews>
  <sheetFormatPr baseColWidth="10" defaultColWidth="11.42578125" defaultRowHeight="12.75" x14ac:dyDescent="0.2"/>
  <cols>
    <col min="3" max="3" width="67" customWidth="1"/>
  </cols>
  <sheetData>
    <row r="1" spans="3:3" ht="33" x14ac:dyDescent="0.2">
      <c r="C1" s="63" t="s">
        <v>187</v>
      </c>
    </row>
    <row r="2" spans="3:3" ht="33" x14ac:dyDescent="0.2">
      <c r="C2" s="63" t="s">
        <v>47</v>
      </c>
    </row>
    <row r="3" spans="3:3" ht="16.5" x14ac:dyDescent="0.2">
      <c r="C3" s="63" t="s">
        <v>48</v>
      </c>
    </row>
    <row r="4" spans="3:3" ht="16.5" x14ac:dyDescent="0.2">
      <c r="C4" s="63" t="s">
        <v>186</v>
      </c>
    </row>
    <row r="5" spans="3:3" ht="16.5" x14ac:dyDescent="0.2">
      <c r="C5" s="63" t="s">
        <v>72</v>
      </c>
    </row>
    <row r="6" spans="3:3" ht="16.5" x14ac:dyDescent="0.2">
      <c r="C6" s="63" t="s">
        <v>39</v>
      </c>
    </row>
    <row r="7" spans="3:3" ht="16.5" x14ac:dyDescent="0.2">
      <c r="C7" s="63" t="s">
        <v>40</v>
      </c>
    </row>
    <row r="8" spans="3:3" ht="16.5" x14ac:dyDescent="0.2">
      <c r="C8" s="63" t="s">
        <v>41</v>
      </c>
    </row>
    <row r="9" spans="3:3" ht="16.5" x14ac:dyDescent="0.2">
      <c r="C9" s="64" t="s">
        <v>42</v>
      </c>
    </row>
    <row r="10" spans="3:3" ht="16.5" x14ac:dyDescent="0.2">
      <c r="C10" s="63" t="s">
        <v>183</v>
      </c>
    </row>
    <row r="11" spans="3:3" ht="16.5" x14ac:dyDescent="0.2">
      <c r="C11" s="63" t="s">
        <v>184</v>
      </c>
    </row>
    <row r="12" spans="3:3" ht="12.75" customHeight="1" x14ac:dyDescent="0.2">
      <c r="C12" s="63" t="s">
        <v>36</v>
      </c>
    </row>
    <row r="13" spans="3:3" ht="12.75" customHeight="1" x14ac:dyDescent="0.2">
      <c r="C13" s="63" t="s">
        <v>37</v>
      </c>
    </row>
    <row r="14" spans="3:3" ht="16.5" x14ac:dyDescent="0.2">
      <c r="C14" s="63" t="s">
        <v>38</v>
      </c>
    </row>
    <row r="15" spans="3:3" ht="16.5" x14ac:dyDescent="0.2">
      <c r="C15" s="64" t="s">
        <v>60</v>
      </c>
    </row>
    <row r="16" spans="3:3" ht="16.5" x14ac:dyDescent="0.2">
      <c r="C16" s="63" t="s">
        <v>61</v>
      </c>
    </row>
    <row r="17" spans="3:3" ht="16.5" x14ac:dyDescent="0.2">
      <c r="C17" s="63" t="s">
        <v>62</v>
      </c>
    </row>
    <row r="18" spans="3:3" ht="16.5" x14ac:dyDescent="0.2">
      <c r="C18" s="63" t="s">
        <v>59</v>
      </c>
    </row>
    <row r="19" spans="3:3" ht="16.5" x14ac:dyDescent="0.2">
      <c r="C19" s="63" t="s">
        <v>63</v>
      </c>
    </row>
    <row r="20" spans="3:3" ht="12.75" customHeight="1" x14ac:dyDescent="0.2">
      <c r="C20" s="63" t="s">
        <v>64</v>
      </c>
    </row>
    <row r="21" spans="3:3" ht="16.5" x14ac:dyDescent="0.2">
      <c r="C21" s="63" t="s">
        <v>65</v>
      </c>
    </row>
    <row r="22" spans="3:3" ht="16.5" x14ac:dyDescent="0.2">
      <c r="C22" s="63" t="s">
        <v>66</v>
      </c>
    </row>
    <row r="23" spans="3:3" ht="16.5" x14ac:dyDescent="0.2">
      <c r="C23" s="63" t="s">
        <v>67</v>
      </c>
    </row>
    <row r="24" spans="3:3" ht="16.5" x14ac:dyDescent="0.2">
      <c r="C24" s="63" t="s">
        <v>68</v>
      </c>
    </row>
    <row r="25" spans="3:3" ht="16.5" x14ac:dyDescent="0.2">
      <c r="C25" s="63" t="s">
        <v>69</v>
      </c>
    </row>
    <row r="26" spans="3:3" ht="16.5" x14ac:dyDescent="0.2">
      <c r="C26" s="63" t="s">
        <v>70</v>
      </c>
    </row>
    <row r="27" spans="3:3" ht="33" x14ac:dyDescent="0.2">
      <c r="C27" s="63" t="s">
        <v>71</v>
      </c>
    </row>
    <row r="28" spans="3:3" ht="16.5" x14ac:dyDescent="0.2">
      <c r="C28" s="63" t="s">
        <v>57</v>
      </c>
    </row>
    <row r="29" spans="3:3" ht="16.5" x14ac:dyDescent="0.2">
      <c r="C29" s="63" t="s">
        <v>58</v>
      </c>
    </row>
    <row r="30" spans="3:3" ht="16.5" x14ac:dyDescent="0.2">
      <c r="C30" s="63" t="s">
        <v>49</v>
      </c>
    </row>
    <row r="31" spans="3:3" ht="16.5" x14ac:dyDescent="0.2">
      <c r="C31" s="93" t="s">
        <v>50</v>
      </c>
    </row>
    <row r="32" spans="3:3" ht="12.75" customHeight="1" x14ac:dyDescent="0.2">
      <c r="C32" s="64" t="s">
        <v>45</v>
      </c>
    </row>
    <row r="33" spans="3:3" ht="16.5" x14ac:dyDescent="0.2">
      <c r="C33" s="63" t="s">
        <v>46</v>
      </c>
    </row>
    <row r="34" spans="3:3" ht="16.5" x14ac:dyDescent="0.2">
      <c r="C34" s="63" t="s">
        <v>51</v>
      </c>
    </row>
    <row r="35" spans="3:3" ht="16.5" x14ac:dyDescent="0.2">
      <c r="C35" s="63" t="s">
        <v>54</v>
      </c>
    </row>
    <row r="36" spans="3:3" ht="16.5" x14ac:dyDescent="0.2">
      <c r="C36" s="63" t="s">
        <v>55</v>
      </c>
    </row>
    <row r="37" spans="3:3" ht="33" x14ac:dyDescent="0.2">
      <c r="C37" s="63" t="s">
        <v>56</v>
      </c>
    </row>
    <row r="38" spans="3:3" ht="33" x14ac:dyDescent="0.2">
      <c r="C38" s="63" t="s">
        <v>52</v>
      </c>
    </row>
    <row r="39" spans="3:3" ht="33" x14ac:dyDescent="0.2">
      <c r="C39" s="63" t="s">
        <v>53</v>
      </c>
    </row>
    <row r="40" spans="3:3" ht="16.5" x14ac:dyDescent="0.2">
      <c r="C40" s="63" t="s">
        <v>185</v>
      </c>
    </row>
    <row r="41" spans="3:3" ht="16.5" x14ac:dyDescent="0.2">
      <c r="C41" s="92" t="s">
        <v>43</v>
      </c>
    </row>
    <row r="42" spans="3:3" ht="16.5" x14ac:dyDescent="0.2">
      <c r="C42" s="92" t="s">
        <v>44</v>
      </c>
    </row>
    <row r="43" spans="3:3" ht="16.5" x14ac:dyDescent="0.2">
      <c r="C43" s="92" t="s">
        <v>182</v>
      </c>
    </row>
    <row r="44" spans="3:3" ht="16.5" x14ac:dyDescent="0.2">
      <c r="C44" s="92"/>
    </row>
  </sheetData>
  <sortState ref="C1:C44">
    <sortCondition ref="C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7" tint="-0.249977111117893"/>
  </sheetPr>
  <dimension ref="B3:G10"/>
  <sheetViews>
    <sheetView workbookViewId="0">
      <selection activeCell="G15" sqref="G15"/>
    </sheetView>
  </sheetViews>
  <sheetFormatPr baseColWidth="10" defaultColWidth="11.42578125" defaultRowHeight="12.75" x14ac:dyDescent="0.2"/>
  <cols>
    <col min="2" max="2" width="27.85546875" customWidth="1"/>
    <col min="6" max="6" width="12.7109375" customWidth="1"/>
  </cols>
  <sheetData>
    <row r="3" spans="2:7" x14ac:dyDescent="0.2">
      <c r="F3" t="s">
        <v>176</v>
      </c>
      <c r="G3" t="s">
        <v>177</v>
      </c>
    </row>
    <row r="4" spans="2:7" ht="51.95" customHeight="1" x14ac:dyDescent="0.2">
      <c r="B4" s="31" t="s">
        <v>178</v>
      </c>
      <c r="C4" s="30" t="s">
        <v>179</v>
      </c>
      <c r="F4" t="s">
        <v>118</v>
      </c>
      <c r="G4">
        <v>0</v>
      </c>
    </row>
    <row r="5" spans="2:7" ht="51.95" customHeight="1" x14ac:dyDescent="0.2">
      <c r="B5" s="31" t="s">
        <v>107</v>
      </c>
      <c r="C5" s="30">
        <v>15</v>
      </c>
      <c r="F5" t="s">
        <v>139</v>
      </c>
      <c r="G5">
        <v>1</v>
      </c>
    </row>
    <row r="6" spans="2:7" ht="51.95" customHeight="1" x14ac:dyDescent="0.2">
      <c r="B6" s="31" t="s">
        <v>105</v>
      </c>
      <c r="C6" s="30">
        <v>15</v>
      </c>
    </row>
    <row r="7" spans="2:7" ht="51.95" customHeight="1" x14ac:dyDescent="0.2">
      <c r="B7" s="31" t="s">
        <v>104</v>
      </c>
      <c r="C7" s="30">
        <v>15</v>
      </c>
    </row>
    <row r="8" spans="2:7" ht="51.95" customHeight="1" x14ac:dyDescent="0.2">
      <c r="B8" s="31" t="s">
        <v>108</v>
      </c>
      <c r="C8" s="30">
        <v>25</v>
      </c>
    </row>
    <row r="9" spans="2:7" ht="51" x14ac:dyDescent="0.2">
      <c r="B9" s="31" t="s">
        <v>106</v>
      </c>
      <c r="C9" s="30">
        <v>30</v>
      </c>
    </row>
    <row r="10" spans="2:7" x14ac:dyDescent="0.2">
      <c r="B10" s="31" t="s">
        <v>180</v>
      </c>
      <c r="C10" s="30" t="s">
        <v>177</v>
      </c>
    </row>
  </sheetData>
  <pageMargins left="0.75" right="0.75" top="1" bottom="1" header="0.5" footer="0.5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26</vt:i4>
      </vt:variant>
    </vt:vector>
  </HeadingPairs>
  <TitlesOfParts>
    <vt:vector size="30" baseType="lpstr">
      <vt:lpstr>MAPA DE RIESGOS</vt:lpstr>
      <vt:lpstr>Hoja1</vt:lpstr>
      <vt:lpstr>Hoja3</vt:lpstr>
      <vt:lpstr>Preguntas</vt:lpstr>
      <vt:lpstr>A</vt:lpstr>
      <vt:lpstr>'MAPA DE RIESGOS'!Área_de_impresión</vt:lpstr>
      <vt:lpstr>B</vt:lpstr>
      <vt:lpstr>CALIFICACIÓNPROBABILIDAD</vt:lpstr>
      <vt:lpstr>CATEGORIARIESGOS</vt:lpstr>
      <vt:lpstr>CLASIFICACONTROL</vt:lpstr>
      <vt:lpstr>CLASIFICARIESGO</vt:lpstr>
      <vt:lpstr>Corrupción</vt:lpstr>
      <vt:lpstr>DESCRIPTOR</vt:lpstr>
      <vt:lpstr>DESCRIPTORIMPACTO</vt:lpstr>
      <vt:lpstr>DESCRIPTORPROBABILIDAD</vt:lpstr>
      <vt:lpstr>E</vt:lpstr>
      <vt:lpstr>FACTORESEXTERNOS</vt:lpstr>
      <vt:lpstr>FACTORESINTERNOS</vt:lpstr>
      <vt:lpstr>FACTORESINTERNOS1</vt:lpstr>
      <vt:lpstr>M</vt:lpstr>
      <vt:lpstr>No</vt:lpstr>
      <vt:lpstr>OPCIONESMANEJO</vt:lpstr>
      <vt:lpstr>PONDERACIÓN</vt:lpstr>
      <vt:lpstr>PROCESOS</vt:lpstr>
      <vt:lpstr>PROCESOS1</vt:lpstr>
      <vt:lpstr>RTA</vt:lpstr>
      <vt:lpstr>Si</vt:lpstr>
      <vt:lpstr>TIPOCONTROL</vt:lpstr>
      <vt:lpstr>TIPOIMPACTO</vt:lpstr>
      <vt:lpstr>'MAPA DE RIESGOS'!Títulos_a_imprimir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SAÚL LEÓN PARDO</dc:creator>
  <cp:keywords/>
  <dc:description/>
  <cp:lastModifiedBy>Maria del Carmen Diaz Fonseca</cp:lastModifiedBy>
  <cp:revision/>
  <cp:lastPrinted>2017-01-26T14:18:04Z</cp:lastPrinted>
  <dcterms:created xsi:type="dcterms:W3CDTF">2011-04-24T06:11:36Z</dcterms:created>
  <dcterms:modified xsi:type="dcterms:W3CDTF">2017-01-26T14:32:52Z</dcterms:modified>
  <cp:category/>
  <cp:contentStatus/>
</cp:coreProperties>
</file>